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88" i="1"/>
  <c r="N287"/>
  <c r="N286"/>
  <c r="P285"/>
  <c r="O285"/>
  <c r="O284" s="1"/>
  <c r="O283" s="1"/>
  <c r="N285"/>
  <c r="M285"/>
  <c r="L285"/>
  <c r="K285"/>
  <c r="K284" s="1"/>
  <c r="K283" s="1"/>
  <c r="J285"/>
  <c r="P284"/>
  <c r="N284"/>
  <c r="N283" s="1"/>
  <c r="M284"/>
  <c r="L284"/>
  <c r="J284"/>
  <c r="J283" s="1"/>
  <c r="P283"/>
  <c r="M283"/>
  <c r="L283"/>
  <c r="N282"/>
  <c r="N281"/>
  <c r="N278" s="1"/>
  <c r="N277" s="1"/>
  <c r="N276" s="1"/>
  <c r="N280"/>
  <c r="N279"/>
  <c r="P278"/>
  <c r="P277" s="1"/>
  <c r="P276" s="1"/>
  <c r="O278"/>
  <c r="M278"/>
  <c r="L278"/>
  <c r="L277" s="1"/>
  <c r="L276" s="1"/>
  <c r="K278"/>
  <c r="J278"/>
  <c r="O277"/>
  <c r="O276" s="1"/>
  <c r="M277"/>
  <c r="K277"/>
  <c r="K276" s="1"/>
  <c r="J277"/>
  <c r="M276"/>
  <c r="J276"/>
  <c r="N275"/>
  <c r="P274"/>
  <c r="O274"/>
  <c r="N274"/>
  <c r="M274"/>
  <c r="L274"/>
  <c r="K274"/>
  <c r="J274"/>
  <c r="N273"/>
  <c r="M272"/>
  <c r="L272"/>
  <c r="K272"/>
  <c r="J272"/>
  <c r="P271"/>
  <c r="O271"/>
  <c r="N271"/>
  <c r="M271"/>
  <c r="L271"/>
  <c r="K271"/>
  <c r="J271"/>
  <c r="N270"/>
  <c r="P269"/>
  <c r="O269"/>
  <c r="N269"/>
  <c r="M269"/>
  <c r="L269"/>
  <c r="K269"/>
  <c r="K263" s="1"/>
  <c r="K262" s="1"/>
  <c r="J269"/>
  <c r="J263" s="1"/>
  <c r="J262" s="1"/>
  <c r="N268"/>
  <c r="N267"/>
  <c r="N266"/>
  <c r="N265"/>
  <c r="N264" s="1"/>
  <c r="N263" s="1"/>
  <c r="N262" s="1"/>
  <c r="P264"/>
  <c r="O264"/>
  <c r="M264"/>
  <c r="M263" s="1"/>
  <c r="M262" s="1"/>
  <c r="L264"/>
  <c r="K264"/>
  <c r="J264"/>
  <c r="P263"/>
  <c r="P262" s="1"/>
  <c r="O263"/>
  <c r="L263"/>
  <c r="L262" s="1"/>
  <c r="O262"/>
  <c r="N257"/>
  <c r="N256"/>
  <c r="N255"/>
  <c r="N254"/>
  <c r="N253"/>
  <c r="P252"/>
  <c r="O252"/>
  <c r="N252"/>
  <c r="M252"/>
  <c r="L252"/>
  <c r="K252"/>
  <c r="J252"/>
  <c r="N251"/>
  <c r="N250"/>
  <c r="N249" s="1"/>
  <c r="N248" s="1"/>
  <c r="P249"/>
  <c r="P248" s="1"/>
  <c r="O249"/>
  <c r="M249"/>
  <c r="L249"/>
  <c r="L248" s="1"/>
  <c r="K249"/>
  <c r="J249"/>
  <c r="O248"/>
  <c r="M248"/>
  <c r="K248"/>
  <c r="J248"/>
  <c r="N247"/>
  <c r="N246"/>
  <c r="N245"/>
  <c r="N244"/>
  <c r="N243"/>
  <c r="N242"/>
  <c r="N241"/>
  <c r="N240"/>
  <c r="N239"/>
  <c r="N238"/>
  <c r="N237"/>
  <c r="N236" s="1"/>
  <c r="P236"/>
  <c r="O236"/>
  <c r="M236"/>
  <c r="L236"/>
  <c r="K236"/>
  <c r="J236"/>
  <c r="N235"/>
  <c r="N234"/>
  <c r="N233"/>
  <c r="J232"/>
  <c r="N232" s="1"/>
  <c r="N231" s="1"/>
  <c r="P231"/>
  <c r="O231"/>
  <c r="M231"/>
  <c r="M230" s="1"/>
  <c r="M229" s="1"/>
  <c r="L231"/>
  <c r="K231"/>
  <c r="P230"/>
  <c r="P229" s="1"/>
  <c r="P228" s="1"/>
  <c r="O230"/>
  <c r="L230"/>
  <c r="K230"/>
  <c r="O229"/>
  <c r="O228" s="1"/>
  <c r="K229"/>
  <c r="N227"/>
  <c r="N224" s="1"/>
  <c r="N223" s="1"/>
  <c r="N226"/>
  <c r="N225"/>
  <c r="P224"/>
  <c r="P223" s="1"/>
  <c r="O224"/>
  <c r="M224"/>
  <c r="L224"/>
  <c r="L223" s="1"/>
  <c r="K224"/>
  <c r="J224"/>
  <c r="O223"/>
  <c r="M223"/>
  <c r="K223"/>
  <c r="J223"/>
  <c r="N222"/>
  <c r="N221" s="1"/>
  <c r="N220" s="1"/>
  <c r="N219" s="1"/>
  <c r="M221"/>
  <c r="M220" s="1"/>
  <c r="M219" s="1"/>
  <c r="L221"/>
  <c r="K221"/>
  <c r="J221"/>
  <c r="P220"/>
  <c r="O220"/>
  <c r="L220"/>
  <c r="K220"/>
  <c r="J220"/>
  <c r="O219"/>
  <c r="K219"/>
  <c r="J219"/>
  <c r="N217"/>
  <c r="P216"/>
  <c r="O216"/>
  <c r="N216"/>
  <c r="M216"/>
  <c r="L216"/>
  <c r="K216"/>
  <c r="J216"/>
  <c r="N215"/>
  <c r="N214"/>
  <c r="N213"/>
  <c r="N212"/>
  <c r="M212"/>
  <c r="L212"/>
  <c r="K212"/>
  <c r="J212"/>
  <c r="N211"/>
  <c r="N210"/>
  <c r="N209"/>
  <c r="N208"/>
  <c r="N207"/>
  <c r="N206"/>
  <c r="N205"/>
  <c r="N204"/>
  <c r="N203"/>
  <c r="P202"/>
  <c r="O202"/>
  <c r="N202"/>
  <c r="M202"/>
  <c r="L202"/>
  <c r="K202"/>
  <c r="J202"/>
  <c r="N201"/>
  <c r="N200"/>
  <c r="P199"/>
  <c r="P198" s="1"/>
  <c r="O199"/>
  <c r="O198" s="1"/>
  <c r="N199"/>
  <c r="M199"/>
  <c r="L199"/>
  <c r="L198" s="1"/>
  <c r="K199"/>
  <c r="K198" s="1"/>
  <c r="J199"/>
  <c r="N198"/>
  <c r="M198"/>
  <c r="J198"/>
  <c r="N197"/>
  <c r="N196"/>
  <c r="N195"/>
  <c r="M195"/>
  <c r="L195"/>
  <c r="K195"/>
  <c r="J195"/>
  <c r="N194"/>
  <c r="N193"/>
  <c r="N192"/>
  <c r="N191"/>
  <c r="N190" s="1"/>
  <c r="N189" s="1"/>
  <c r="P190"/>
  <c r="P189" s="1"/>
  <c r="P171" s="1"/>
  <c r="O190"/>
  <c r="M190"/>
  <c r="M189" s="1"/>
  <c r="L190"/>
  <c r="L189" s="1"/>
  <c r="L171" s="1"/>
  <c r="K190"/>
  <c r="J190"/>
  <c r="O189"/>
  <c r="K189"/>
  <c r="J189"/>
  <c r="N187"/>
  <c r="N186"/>
  <c r="N185"/>
  <c r="N184"/>
  <c r="P183"/>
  <c r="O183"/>
  <c r="O182" s="1"/>
  <c r="N183"/>
  <c r="N182" s="1"/>
  <c r="M183"/>
  <c r="L183"/>
  <c r="K183"/>
  <c r="K182" s="1"/>
  <c r="J183"/>
  <c r="J182" s="1"/>
  <c r="P182"/>
  <c r="M182"/>
  <c r="L182"/>
  <c r="N181"/>
  <c r="N180" s="1"/>
  <c r="P180"/>
  <c r="O180"/>
  <c r="M180"/>
  <c r="L180"/>
  <c r="K180"/>
  <c r="J180"/>
  <c r="N179"/>
  <c r="N178"/>
  <c r="N177"/>
  <c r="N176"/>
  <c r="N175"/>
  <c r="N174"/>
  <c r="P173"/>
  <c r="O173"/>
  <c r="O172" s="1"/>
  <c r="N173"/>
  <c r="N172" s="1"/>
  <c r="N171" s="1"/>
  <c r="M173"/>
  <c r="L173"/>
  <c r="K173"/>
  <c r="K172" s="1"/>
  <c r="J173"/>
  <c r="J172" s="1"/>
  <c r="J171" s="1"/>
  <c r="P172"/>
  <c r="M172"/>
  <c r="M171" s="1"/>
  <c r="L172"/>
  <c r="N170"/>
  <c r="N169"/>
  <c r="N168" s="1"/>
  <c r="N167" s="1"/>
  <c r="N163" s="1"/>
  <c r="P168"/>
  <c r="O168"/>
  <c r="M168"/>
  <c r="M167" s="1"/>
  <c r="M163" s="1"/>
  <c r="M158" s="1"/>
  <c r="L168"/>
  <c r="K168"/>
  <c r="J168"/>
  <c r="J167" s="1"/>
  <c r="J163" s="1"/>
  <c r="P167"/>
  <c r="P163" s="1"/>
  <c r="P158" s="1"/>
  <c r="O167"/>
  <c r="L167"/>
  <c r="L163" s="1"/>
  <c r="L158" s="1"/>
  <c r="K167"/>
  <c r="P165"/>
  <c r="P164" s="1"/>
  <c r="O165"/>
  <c r="O164" s="1"/>
  <c r="N165"/>
  <c r="M165"/>
  <c r="L165"/>
  <c r="L164" s="1"/>
  <c r="K165"/>
  <c r="K164" s="1"/>
  <c r="J165"/>
  <c r="N164"/>
  <c r="M164"/>
  <c r="J164"/>
  <c r="O163"/>
  <c r="K163"/>
  <c r="N157"/>
  <c r="N156" s="1"/>
  <c r="N147" s="1"/>
  <c r="P156"/>
  <c r="O156"/>
  <c r="M156"/>
  <c r="M147" s="1"/>
  <c r="L156"/>
  <c r="K156"/>
  <c r="J156"/>
  <c r="P154"/>
  <c r="O154"/>
  <c r="N154"/>
  <c r="M154"/>
  <c r="J154"/>
  <c r="P150"/>
  <c r="P148" s="1"/>
  <c r="O150"/>
  <c r="N150"/>
  <c r="M150"/>
  <c r="J150"/>
  <c r="J148" s="1"/>
  <c r="O148"/>
  <c r="M148"/>
  <c r="L147"/>
  <c r="K147"/>
  <c r="J147"/>
  <c r="N146"/>
  <c r="N145"/>
  <c r="M145"/>
  <c r="M135" s="1"/>
  <c r="L145"/>
  <c r="K145"/>
  <c r="J145"/>
  <c r="N144"/>
  <c r="N141" s="1"/>
  <c r="N140" s="1"/>
  <c r="N143"/>
  <c r="N142"/>
  <c r="P141"/>
  <c r="P140" s="1"/>
  <c r="P139" s="1"/>
  <c r="O141"/>
  <c r="M141"/>
  <c r="L141"/>
  <c r="L140" s="1"/>
  <c r="K141"/>
  <c r="J141"/>
  <c r="O140"/>
  <c r="O139" s="1"/>
  <c r="M140"/>
  <c r="K140"/>
  <c r="K139" s="1"/>
  <c r="J140"/>
  <c r="M139"/>
  <c r="J139"/>
  <c r="P137"/>
  <c r="P136" s="1"/>
  <c r="O137"/>
  <c r="N137"/>
  <c r="N136" s="1"/>
  <c r="M137"/>
  <c r="M136" s="1"/>
  <c r="L137"/>
  <c r="K137"/>
  <c r="J137"/>
  <c r="O136"/>
  <c r="L136"/>
  <c r="K136"/>
  <c r="J136"/>
  <c r="K135"/>
  <c r="J135"/>
  <c r="N134"/>
  <c r="P133"/>
  <c r="O133"/>
  <c r="N133"/>
  <c r="M133"/>
  <c r="L133"/>
  <c r="K133"/>
  <c r="J133"/>
  <c r="N132"/>
  <c r="N131"/>
  <c r="N130"/>
  <c r="N129"/>
  <c r="N128"/>
  <c r="N127" s="1"/>
  <c r="M127"/>
  <c r="L127"/>
  <c r="K127"/>
  <c r="J127"/>
  <c r="N126"/>
  <c r="N125"/>
  <c r="N124"/>
  <c r="N123"/>
  <c r="N122"/>
  <c r="N121"/>
  <c r="N118" s="1"/>
  <c r="N120"/>
  <c r="N119"/>
  <c r="P118"/>
  <c r="P117" s="1"/>
  <c r="O118"/>
  <c r="O112" s="1"/>
  <c r="M118"/>
  <c r="L118"/>
  <c r="L117" s="1"/>
  <c r="K118"/>
  <c r="K112" s="1"/>
  <c r="J118"/>
  <c r="O117"/>
  <c r="M117"/>
  <c r="K117"/>
  <c r="J117"/>
  <c r="N116"/>
  <c r="N115"/>
  <c r="N114"/>
  <c r="M114"/>
  <c r="M113" s="1"/>
  <c r="L114"/>
  <c r="K114"/>
  <c r="P113"/>
  <c r="N113"/>
  <c r="L113"/>
  <c r="K113"/>
  <c r="J113"/>
  <c r="M112"/>
  <c r="J112"/>
  <c r="N111"/>
  <c r="N110"/>
  <c r="N109" s="1"/>
  <c r="N108" s="1"/>
  <c r="N105" s="1"/>
  <c r="P109"/>
  <c r="O109"/>
  <c r="O108" s="1"/>
  <c r="O105" s="1"/>
  <c r="O104" s="1"/>
  <c r="L109"/>
  <c r="L108" s="1"/>
  <c r="L105" s="1"/>
  <c r="K109"/>
  <c r="P108"/>
  <c r="P105" s="1"/>
  <c r="M108"/>
  <c r="M105" s="1"/>
  <c r="K108"/>
  <c r="K105" s="1"/>
  <c r="K104" s="1"/>
  <c r="J105"/>
  <c r="J104" s="1"/>
  <c r="N103"/>
  <c r="N102"/>
  <c r="P101"/>
  <c r="O101"/>
  <c r="M101"/>
  <c r="L101"/>
  <c r="K101"/>
  <c r="J101"/>
  <c r="N101" s="1"/>
  <c r="N99"/>
  <c r="N98"/>
  <c r="P97"/>
  <c r="O97"/>
  <c r="M97"/>
  <c r="L97"/>
  <c r="K97"/>
  <c r="J97"/>
  <c r="N97" s="1"/>
  <c r="P96"/>
  <c r="O96"/>
  <c r="M96"/>
  <c r="L96"/>
  <c r="K96"/>
  <c r="J96"/>
  <c r="N96" s="1"/>
  <c r="P95"/>
  <c r="O95"/>
  <c r="M95"/>
  <c r="L95"/>
  <c r="K95"/>
  <c r="J95"/>
  <c r="N95" s="1"/>
  <c r="P94"/>
  <c r="O94"/>
  <c r="M94"/>
  <c r="L94"/>
  <c r="K94"/>
  <c r="J94"/>
  <c r="N94" s="1"/>
  <c r="N92"/>
  <c r="N91"/>
  <c r="N90"/>
  <c r="N89"/>
  <c r="N88"/>
  <c r="N87" s="1"/>
  <c r="N86" s="1"/>
  <c r="N79" s="1"/>
  <c r="P87"/>
  <c r="O87"/>
  <c r="M87"/>
  <c r="L87"/>
  <c r="K87"/>
  <c r="J87"/>
  <c r="P86"/>
  <c r="O86"/>
  <c r="M86"/>
  <c r="L86"/>
  <c r="K86"/>
  <c r="J86"/>
  <c r="N85"/>
  <c r="N84"/>
  <c r="N83"/>
  <c r="P82"/>
  <c r="O82"/>
  <c r="N82"/>
  <c r="M82"/>
  <c r="L82"/>
  <c r="K82"/>
  <c r="J82"/>
  <c r="P81"/>
  <c r="O81"/>
  <c r="N81"/>
  <c r="M81"/>
  <c r="L81"/>
  <c r="K81"/>
  <c r="J81"/>
  <c r="P80"/>
  <c r="O80"/>
  <c r="N80"/>
  <c r="M80"/>
  <c r="L80"/>
  <c r="K80"/>
  <c r="J80"/>
  <c r="P79"/>
  <c r="O79"/>
  <c r="M79"/>
  <c r="L79"/>
  <c r="K79"/>
  <c r="J79"/>
  <c r="N78"/>
  <c r="M74"/>
  <c r="L74"/>
  <c r="N73"/>
  <c r="N72"/>
  <c r="N71"/>
  <c r="N70"/>
  <c r="O69"/>
  <c r="M69"/>
  <c r="L69"/>
  <c r="K69"/>
  <c r="J69"/>
  <c r="N69" s="1"/>
  <c r="N68"/>
  <c r="O67"/>
  <c r="M67"/>
  <c r="L67"/>
  <c r="K67"/>
  <c r="J67"/>
  <c r="N67" s="1"/>
  <c r="O66"/>
  <c r="M66"/>
  <c r="L66"/>
  <c r="K66"/>
  <c r="J66"/>
  <c r="N66" s="1"/>
  <c r="P63"/>
  <c r="O63"/>
  <c r="N63"/>
  <c r="M63"/>
  <c r="L63"/>
  <c r="K63"/>
  <c r="J63"/>
  <c r="N62"/>
  <c r="P61"/>
  <c r="O61"/>
  <c r="O60" s="1"/>
  <c r="N61"/>
  <c r="P60"/>
  <c r="M60"/>
  <c r="L60"/>
  <c r="K60"/>
  <c r="K26" s="1"/>
  <c r="J60"/>
  <c r="N59"/>
  <c r="P58"/>
  <c r="O58"/>
  <c r="N58"/>
  <c r="M58"/>
  <c r="L58"/>
  <c r="K58"/>
  <c r="J58"/>
  <c r="N57"/>
  <c r="N56"/>
  <c r="N55"/>
  <c r="N54"/>
  <c r="M54"/>
  <c r="L54"/>
  <c r="K54"/>
  <c r="J54"/>
  <c r="N52"/>
  <c r="N51"/>
  <c r="N50"/>
  <c r="N49"/>
  <c r="N48"/>
  <c r="N47"/>
  <c r="N46"/>
  <c r="J45"/>
  <c r="N45" s="1"/>
  <c r="N42" s="1"/>
  <c r="N38" s="1"/>
  <c r="N44"/>
  <c r="N43"/>
  <c r="P42"/>
  <c r="O42"/>
  <c r="O38" s="1"/>
  <c r="O27" s="1"/>
  <c r="M42"/>
  <c r="L42"/>
  <c r="K42"/>
  <c r="J42"/>
  <c r="J38" s="1"/>
  <c r="P39"/>
  <c r="O39"/>
  <c r="N39"/>
  <c r="M39"/>
  <c r="L39"/>
  <c r="K39"/>
  <c r="J39"/>
  <c r="P38"/>
  <c r="M38"/>
  <c r="L38"/>
  <c r="K38"/>
  <c r="M37"/>
  <c r="M36"/>
  <c r="P35"/>
  <c r="O35"/>
  <c r="N35"/>
  <c r="L35"/>
  <c r="M35" s="1"/>
  <c r="K35"/>
  <c r="J35"/>
  <c r="N34"/>
  <c r="N33"/>
  <c r="N31"/>
  <c r="J30"/>
  <c r="N30" s="1"/>
  <c r="N29" s="1"/>
  <c r="N28" s="1"/>
  <c r="P29"/>
  <c r="O29"/>
  <c r="M29"/>
  <c r="L29"/>
  <c r="K29"/>
  <c r="J29"/>
  <c r="P28"/>
  <c r="O28"/>
  <c r="M28"/>
  <c r="L28"/>
  <c r="K28"/>
  <c r="J28"/>
  <c r="M27"/>
  <c r="L27"/>
  <c r="L26" s="1"/>
  <c r="K27"/>
  <c r="M26"/>
  <c r="M25"/>
  <c r="L25"/>
  <c r="K25"/>
  <c r="M23"/>
  <c r="M22"/>
  <c r="P21"/>
  <c r="O21"/>
  <c r="N21"/>
  <c r="M21"/>
  <c r="L21"/>
  <c r="K21"/>
  <c r="J21"/>
  <c r="P20"/>
  <c r="O20"/>
  <c r="N20"/>
  <c r="M20"/>
  <c r="L20"/>
  <c r="K20"/>
  <c r="J20"/>
  <c r="P19"/>
  <c r="O19"/>
  <c r="N19"/>
  <c r="M19"/>
  <c r="L19"/>
  <c r="K19"/>
  <c r="J19"/>
  <c r="P18"/>
  <c r="O18"/>
  <c r="N18"/>
  <c r="M18"/>
  <c r="L18"/>
  <c r="K18"/>
  <c r="J18"/>
  <c r="P17"/>
  <c r="O17"/>
  <c r="N17"/>
  <c r="M17"/>
  <c r="L17"/>
  <c r="K17"/>
  <c r="J17"/>
  <c r="M16"/>
  <c r="L16"/>
  <c r="K16"/>
  <c r="K228" l="1"/>
  <c r="K289" s="1"/>
  <c r="K302" s="1"/>
  <c r="M228"/>
  <c r="O135"/>
  <c r="M104"/>
  <c r="O26"/>
  <c r="O25" s="1"/>
  <c r="O16" s="1"/>
  <c r="N60"/>
  <c r="P27"/>
  <c r="P26" s="1"/>
  <c r="P25" s="1"/>
  <c r="P16" s="1"/>
  <c r="J25"/>
  <c r="J16" s="1"/>
  <c r="J27"/>
  <c r="J26" s="1"/>
  <c r="L135"/>
  <c r="L139"/>
  <c r="P135"/>
  <c r="J158"/>
  <c r="K171"/>
  <c r="K158" s="1"/>
  <c r="O171"/>
  <c r="O158" s="1"/>
  <c r="P219"/>
  <c r="M289"/>
  <c r="M302" s="1"/>
  <c r="N117"/>
  <c r="N112"/>
  <c r="N135"/>
  <c r="N139"/>
  <c r="N158"/>
  <c r="L219"/>
  <c r="L229"/>
  <c r="L228" s="1"/>
  <c r="N230"/>
  <c r="N229" s="1"/>
  <c r="N228" s="1"/>
  <c r="N27"/>
  <c r="N26" s="1"/>
  <c r="N25"/>
  <c r="N16" s="1"/>
  <c r="L112"/>
  <c r="L104" s="1"/>
  <c r="P112"/>
  <c r="P104" s="1"/>
  <c r="J231"/>
  <c r="J230" s="1"/>
  <c r="J229" s="1"/>
  <c r="J228" s="1"/>
  <c r="J289" s="1"/>
  <c r="J302" s="1"/>
  <c r="N289" l="1"/>
  <c r="N291" s="1"/>
  <c r="N104"/>
  <c r="L289"/>
  <c r="L302" s="1"/>
  <c r="O289"/>
  <c r="O291" s="1"/>
  <c r="P289"/>
  <c r="P291" s="1"/>
  <c r="M100"/>
  <c r="N100"/>
</calcChain>
</file>

<file path=xl/sharedStrings.xml><?xml version="1.0" encoding="utf-8"?>
<sst xmlns="http://schemas.openxmlformats.org/spreadsheetml/2006/main" count="1261" uniqueCount="280">
  <si>
    <t>Утверждено:</t>
  </si>
  <si>
    <t>Глава Перекопского сельского поселения</t>
  </si>
  <si>
    <t>_____________________С.Г. Кудрин</t>
  </si>
  <si>
    <t xml:space="preserve"> 01.08.2021 год</t>
  </si>
  <si>
    <t>Уточненая роспись расходов на 2021 - 2023 годы</t>
  </si>
  <si>
    <t>Перекопского сельского поселения Клетского муниципального района</t>
  </si>
  <si>
    <t>Ед. измерения: рублей.</t>
  </si>
  <si>
    <t>код</t>
  </si>
  <si>
    <t>Сумма в год</t>
  </si>
  <si>
    <t>Наименование</t>
  </si>
  <si>
    <t>главного</t>
  </si>
  <si>
    <t>раз-</t>
  </si>
  <si>
    <t>под-</t>
  </si>
  <si>
    <t>целевой</t>
  </si>
  <si>
    <t>вида</t>
  </si>
  <si>
    <t>опе-ции</t>
  </si>
  <si>
    <t xml:space="preserve">Допол. </t>
  </si>
  <si>
    <t>в т.ч. по кварталам</t>
  </si>
  <si>
    <t>очеред.</t>
  </si>
  <si>
    <t>второй</t>
  </si>
  <si>
    <t>третий</t>
  </si>
  <si>
    <t>рас-теля</t>
  </si>
  <si>
    <t>дела</t>
  </si>
  <si>
    <t>статьи</t>
  </si>
  <si>
    <t>расхо-</t>
  </si>
  <si>
    <t>сектора</t>
  </si>
  <si>
    <t>финан.</t>
  </si>
  <si>
    <t>год</t>
  </si>
  <si>
    <t>средств</t>
  </si>
  <si>
    <t>дов</t>
  </si>
  <si>
    <t>государ.</t>
  </si>
  <si>
    <t>план.</t>
  </si>
  <si>
    <t>рай-го</t>
  </si>
  <si>
    <t>управ-</t>
  </si>
  <si>
    <t>квартал</t>
  </si>
  <si>
    <t>2020год</t>
  </si>
  <si>
    <t>периода</t>
  </si>
  <si>
    <t>бюджета</t>
  </si>
  <si>
    <t>ления</t>
  </si>
  <si>
    <t>2022г.</t>
  </si>
  <si>
    <t>2023г.</t>
  </si>
  <si>
    <t>Общегосударственные вопросы</t>
  </si>
  <si>
    <t>948</t>
  </si>
  <si>
    <t>01</t>
  </si>
  <si>
    <t>00</t>
  </si>
  <si>
    <t>Функционирование высшего должностного лица субъекта РФ и муниципального образования</t>
  </si>
  <si>
    <t>02</t>
  </si>
  <si>
    <t xml:space="preserve">Непрограммные направления обеспечения деятельности муниципальных органов. </t>
  </si>
  <si>
    <t>90 0 0000000</t>
  </si>
  <si>
    <t>Глава муниципального образования</t>
  </si>
  <si>
    <t>90 0 0000030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</si>
  <si>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</si>
  <si>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100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</si>
  <si>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</si>
  <si>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</si>
  <si>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</si>
  <si>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</si>
  <si>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</si>
  <si>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</si>
  <si>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</si>
  <si>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</si>
  <si>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Прочие выплаты</t>
  </si>
  <si>
    <t>122</t>
  </si>
  <si>
    <t>212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</si>
  <si>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</si>
  <si>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04</t>
  </si>
  <si>
    <t>Обеспечение деятельности муниципальных органов</t>
  </si>
  <si>
    <t>90 0 0000010</t>
  </si>
  <si>
    <t>266</t>
  </si>
  <si>
    <t>Пособия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</si>
  <si>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</si>
  <si>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</si>
  <si>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</si>
  <si>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транспортные услуги</t>
  </si>
  <si>
    <t>222</t>
  </si>
  <si>
    <t>Закупка товаров, работ и услуг для государственных (муниципальных) нужд</t>
  </si>
  <si>
    <t>200</t>
  </si>
  <si>
    <t>Закупка товаров, работ и услуг в сфере информационно-коммуникационных технологий</t>
  </si>
  <si>
    <t>242</t>
  </si>
  <si>
    <t>Услуги связи</t>
  </si>
  <si>
    <t>221</t>
  </si>
  <si>
    <t>прочие работы,  услуги</t>
  </si>
  <si>
    <t>226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</si>
  <si>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</si>
  <si>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</si>
  <si>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</si>
  <si>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коммунальные услуги</t>
  </si>
  <si>
    <t>247</t>
  </si>
  <si>
    <t>223</t>
  </si>
  <si>
    <t>Работы, услуги по содержанию имущества</t>
  </si>
  <si>
    <t>225</t>
  </si>
  <si>
    <t>Страхование</t>
  </si>
  <si>
    <t>227</t>
  </si>
  <si>
    <t>прочие расходы</t>
  </si>
  <si>
    <t>297</t>
  </si>
  <si>
    <t>увеличение стоимости основных средств</t>
  </si>
  <si>
    <t>310</t>
  </si>
  <si>
    <t>увеличение стоимости материальных запасов</t>
  </si>
  <si>
    <t>343</t>
  </si>
  <si>
    <t>МП Поддержка предпринимательства 21-23гг</t>
  </si>
  <si>
    <t>9000050000</t>
  </si>
  <si>
    <t>346</t>
  </si>
  <si>
    <t>Взыскания</t>
  </si>
  <si>
    <t>800</t>
  </si>
  <si>
    <t>Пени, штрафы</t>
  </si>
  <si>
    <t>852</t>
  </si>
  <si>
    <t>291</t>
  </si>
  <si>
    <t>853</t>
  </si>
  <si>
    <t>292</t>
  </si>
  <si>
    <t>293</t>
  </si>
  <si>
    <t>Субвенция на организационное обеспечение деятельности административной комиссии</t>
  </si>
  <si>
    <t>90 0 0070010</t>
  </si>
  <si>
    <t>0016</t>
  </si>
  <si>
    <t>Межбюджетные трансферты</t>
  </si>
  <si>
    <t>90 0 0070020</t>
  </si>
  <si>
    <t>500</t>
  </si>
  <si>
    <t>Иные межбюджетные трансферты</t>
  </si>
  <si>
    <t>540</t>
  </si>
  <si>
    <t>перечисления другим бюджетам бюджетной системы РФ</t>
  </si>
  <si>
    <t>251</t>
  </si>
  <si>
    <t xml:space="preserve">Иные бюджетные ассигнования. </t>
  </si>
  <si>
    <t>99 0 8001</t>
  </si>
  <si>
    <t>Уплата налога на имущество организаций и земельного налога</t>
  </si>
  <si>
    <t>851</t>
  </si>
  <si>
    <t>290</t>
  </si>
  <si>
    <t>Уплата прочих налогов, сборов и иных платежей</t>
  </si>
  <si>
    <t>Oбеспечение  деятельности фин. налог. органов  и органов финан. контроля.</t>
  </si>
  <si>
    <t>06</t>
  </si>
  <si>
    <t xml:space="preserve">Непрограммные расходы муниципальных органов. </t>
  </si>
  <si>
    <t>99 0 0000000</t>
  </si>
  <si>
    <t>99 0 0070020</t>
  </si>
  <si>
    <t>0035</t>
  </si>
  <si>
    <t xml:space="preserve">Проведение выборов </t>
  </si>
  <si>
    <t>07</t>
  </si>
  <si>
    <t>Проведение выборов главы</t>
  </si>
  <si>
    <t>9900000600</t>
  </si>
  <si>
    <t>880</t>
  </si>
  <si>
    <t>296</t>
  </si>
  <si>
    <t>Проведение выборов депутатов</t>
  </si>
  <si>
    <t>9900000700</t>
  </si>
  <si>
    <t>Резервные фонды</t>
  </si>
  <si>
    <t>11</t>
  </si>
  <si>
    <t>9900000 000</t>
  </si>
  <si>
    <t>резервные фонды местных администраций</t>
  </si>
  <si>
    <t>9900080 020</t>
  </si>
  <si>
    <t>870</t>
  </si>
  <si>
    <t>Другие общегосударственные вопросы</t>
  </si>
  <si>
    <t>13</t>
  </si>
  <si>
    <t>0800001000</t>
  </si>
  <si>
    <t>Муниципальная программа "Информатизация в Перекопском сельском поселении на2020-2023 гг"</t>
  </si>
  <si>
    <t>прочие работы, услуги</t>
  </si>
  <si>
    <t>Муниципальная программа "Материально-техническое обеспечение деятельности органов местного самоуправления"</t>
  </si>
  <si>
    <t>0800002000</t>
  </si>
  <si>
    <t>080002000</t>
  </si>
  <si>
    <t>349</t>
  </si>
  <si>
    <t>Условно утвержденные расходы</t>
  </si>
  <si>
    <t>9990000 000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</si>
  <si>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</si>
  <si>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</si>
  <si>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</t>
  </si>
  <si>
    <t>9900051180</t>
  </si>
  <si>
    <t>0365</t>
  </si>
  <si>
    <t>Национальная безопасность и правоохранительная деятельность</t>
  </si>
  <si>
    <t>Защита населения и территории от ЧС  природного  и техногенного характера.</t>
  </si>
  <si>
    <t>09</t>
  </si>
  <si>
    <t>Защита населения и территории от ЧС  природного  и техногенного характера. Гражданская оборона.</t>
  </si>
  <si>
    <t>99 0 0004</t>
  </si>
  <si>
    <t>0100001 000</t>
  </si>
  <si>
    <t>Обеспечение пожарной безопасности</t>
  </si>
  <si>
    <t>10</t>
  </si>
  <si>
    <t>Муниципальная программа "Обеспечение пожарной безопастности в Перекопском сельском поселении на 2020-2023 гг"</t>
  </si>
  <si>
    <t>0300100 070</t>
  </si>
  <si>
    <t>0300100070</t>
  </si>
  <si>
    <t>0100002 000</t>
  </si>
  <si>
    <t>Коммунальные услуги</t>
  </si>
  <si>
    <t>Прочие услуги</t>
  </si>
  <si>
    <t xml:space="preserve">Передаваемые полномочия, строительство пожарного поста </t>
  </si>
  <si>
    <t>9900000322</t>
  </si>
  <si>
    <t>МП"Профилактика терроризма и экстремизма В Перекопском сп на 2019-2023гг</t>
  </si>
  <si>
    <t>14</t>
  </si>
  <si>
    <t>0100004000</t>
  </si>
  <si>
    <t xml:space="preserve">Национальная экономика </t>
  </si>
  <si>
    <t>Сельское хозяйство и рыболовство</t>
  </si>
  <si>
    <t>05</t>
  </si>
  <si>
    <t>99 0 0000</t>
  </si>
  <si>
    <t>Мероприятия в области сельскохозяйственного производства</t>
  </si>
  <si>
    <t>99 0 0007</t>
  </si>
  <si>
    <t>Дорожное хозяйство (Дорожные фонды)</t>
  </si>
  <si>
    <t>0300000 050</t>
  </si>
  <si>
    <t>Закупка товаров, работ и услуг для государственных (муниципальных) нужд.</t>
  </si>
  <si>
    <t>Транспортные услуги</t>
  </si>
  <si>
    <t>Программа комплексного развития транспортной инфраструктуры дорожного хозяйства на территории Перекопского СП 2018-2030гг.</t>
  </si>
  <si>
    <t>0100005000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</si>
  <si>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</si>
  <si>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</si>
  <si>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</si>
  <si>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99 0 0009</t>
  </si>
  <si>
    <t>Мероприятия по землеустройству</t>
  </si>
  <si>
    <t>99 0 0010</t>
  </si>
  <si>
    <t>Генплан</t>
  </si>
  <si>
    <t>99 0 00 00100</t>
  </si>
  <si>
    <t>245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</si>
  <si>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</si>
  <si>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</si>
  <si>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</si>
  <si>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99 0 0011</t>
  </si>
  <si>
    <t>Коммунальное хозяйство</t>
  </si>
  <si>
    <t>99 0 0012</t>
  </si>
  <si>
    <t>Мероприятия в области коммунального хозяйства</t>
  </si>
  <si>
    <t>Расходы в области коммунального хозяйства</t>
  </si>
  <si>
    <t>0200001 000</t>
  </si>
  <si>
    <t>Благоустройство</t>
  </si>
  <si>
    <r>
      <t xml:space="preserve">Муниципальная программа "Благоустройство Перекопского сельского поселения на 2020-2023  годы" </t>
    </r>
    <r>
      <rPr>
        <b/>
        <sz val="10"/>
        <color indexed="10"/>
        <rFont val="Times New Roman"/>
        <family val="1"/>
        <charset val="204"/>
      </rPr>
      <t xml:space="preserve">Уличное освещение </t>
    </r>
  </si>
  <si>
    <t>0300001 010</t>
  </si>
  <si>
    <t>Передаваемые полномочия по ул.освещению</t>
  </si>
  <si>
    <t>9900001 010</t>
  </si>
  <si>
    <r>
      <t xml:space="preserve">Муниципальная программа "Благоустройство Перекопского сельского поселения на 2020-2023  годы" </t>
    </r>
    <r>
      <rPr>
        <b/>
        <sz val="10"/>
        <color indexed="10"/>
        <rFont val="Times New Roman"/>
        <family val="1"/>
        <charset val="204"/>
      </rPr>
      <t>Озеленение</t>
    </r>
  </si>
  <si>
    <t>0300001 020</t>
  </si>
  <si>
    <r>
      <t xml:space="preserve">Муниципальная программа "Благоустройство Перекопского сельского поселения на 2020-2023 годы" </t>
    </r>
    <r>
      <rPr>
        <b/>
        <sz val="10"/>
        <color indexed="10"/>
        <rFont val="Times New Roman"/>
        <family val="1"/>
        <charset val="204"/>
      </rPr>
      <t>Содержание мест захоронения</t>
    </r>
  </si>
  <si>
    <t>0300001 030</t>
  </si>
  <si>
    <t>03 0 0106</t>
  </si>
  <si>
    <r>
      <t xml:space="preserve">Муниципальная программа "Благоустройство Перекопского сельского поселения на 2020-2023 годы" </t>
    </r>
    <r>
      <rPr>
        <b/>
        <sz val="10"/>
        <color indexed="10"/>
        <rFont val="Times New Roman"/>
        <family val="1"/>
        <charset val="204"/>
      </rPr>
      <t>Прочие расходы по благоустройству в рамках МП</t>
    </r>
  </si>
  <si>
    <t>0300001 040</t>
  </si>
  <si>
    <t>Передаваемые полномочия по захоронениям</t>
  </si>
  <si>
    <t>9900000323</t>
  </si>
  <si>
    <t>Прочие расходы по благоустройству поселения, непрограммные расходы</t>
  </si>
  <si>
    <t>0100003000</t>
  </si>
  <si>
    <t>налоги</t>
  </si>
  <si>
    <t xml:space="preserve">Участие в проекте «Поддержка местных инициатив населения Волгоградской области» на территории Перекопского сельского поселения Клетского муниципального района Волгоградской области в 2021 году / бюджет Перекопского сельского поселения </t>
  </si>
  <si>
    <t>0100003772</t>
  </si>
  <si>
    <t xml:space="preserve">Участие в проекте «Поддержка местных инициатив населения Волгоградской области» на территории Перекопского сельского поселения Клетского муниципального района Волгоградской области в 2021 годупоселения </t>
  </si>
  <si>
    <t>9900001 772</t>
  </si>
  <si>
    <t>Муниципальная программа "Энергосбережение и повышение энергитичнской эффективности"</t>
  </si>
  <si>
    <t>0100003100</t>
  </si>
  <si>
    <t>Увеличение стоимости материальных запасов</t>
  </si>
  <si>
    <t>Молодежная политика и оздоровление детей</t>
  </si>
  <si>
    <t>Муниципальная программа "Военно-патриотическое воспитание несовершеннолетних и молодежи"</t>
  </si>
  <si>
    <t>0400002000</t>
  </si>
  <si>
    <t>Муниципальная программа "Молодежь Перекопского сельского поселения на 2020-2023годы"</t>
  </si>
  <si>
    <t>0400001 000</t>
  </si>
  <si>
    <t>Культура</t>
  </si>
  <si>
    <t>08</t>
  </si>
  <si>
    <t>Обеспечение деятельности подведомственных учреждений. Клуб.</t>
  </si>
  <si>
    <t>9900000 140</t>
  </si>
  <si>
    <t xml:space="preserve">Расходы на выплату персоналу  казенных учреждений </t>
  </si>
  <si>
    <t>111</t>
  </si>
  <si>
    <t>119</t>
  </si>
  <si>
    <t>Уплата налогов и сборов органами государственной власти и казенными учреждениями</t>
  </si>
  <si>
    <t>Обеспечение деятельности подведомственных учреждений. Библиотеки</t>
  </si>
  <si>
    <t>9900000 150</t>
  </si>
  <si>
    <t>Уплата налогов и сборов органами государственной власти и казенными учреждениями (налог на имущество)</t>
  </si>
  <si>
    <t>9908000 010</t>
  </si>
  <si>
    <t>Гос. Поддержка в сфере культуры</t>
  </si>
  <si>
    <t>50 0 0003</t>
  </si>
  <si>
    <t>МП "Развитие культуры Перекопского сельского поселения на 2020-2023гг."</t>
  </si>
  <si>
    <t>Проведение праздников</t>
  </si>
  <si>
    <t>0500001 010</t>
  </si>
  <si>
    <t>МП "Старшее поколение"</t>
  </si>
  <si>
    <t>0500001 020</t>
  </si>
  <si>
    <t>МП "Старшее поколение на 2020-2023 годы"</t>
  </si>
  <si>
    <t>0600001 000</t>
  </si>
  <si>
    <t>Социальная политика</t>
  </si>
  <si>
    <t>Пенсии</t>
  </si>
  <si>
    <t>99000000190</t>
  </si>
  <si>
    <t>312</t>
  </si>
  <si>
    <t>МП "Физическая культура и спорт в Перекопском сельском поселении на 2020-2023 годы"</t>
  </si>
  <si>
    <t xml:space="preserve">Физическая культура </t>
  </si>
  <si>
    <t>0700001 000</t>
  </si>
  <si>
    <t>Средства массовой информации</t>
  </si>
  <si>
    <t>Периодическая печать и издательство</t>
  </si>
  <si>
    <t>9900000 180</t>
  </si>
  <si>
    <t>ИТОГО РАСХОДОВ</t>
  </si>
  <si>
    <t>дефицит</t>
  </si>
  <si>
    <t>Руководитель главного распорядителя средств бюджета</t>
  </si>
  <si>
    <t>Кудрин С.Г.</t>
  </si>
  <si>
    <t>подпись</t>
  </si>
  <si>
    <t>расшифровка подписи</t>
  </si>
  <si>
    <t>Исполнитель: Финансист</t>
  </si>
  <si>
    <t>Хурлаева Т.Ш.</t>
  </si>
  <si>
    <t>01.08.2021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</si>
</sst>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7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i/>
      <sz val="11"/>
      <color theme="3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3"/>
      <name val="Calibri"/>
      <family val="2"/>
      <charset val="204"/>
      <scheme val="minor"/>
    </font>
    <font>
      <i/>
      <sz val="10"/>
      <color theme="4"/>
      <name val="Times New Roman"/>
      <family val="1"/>
      <charset val="204"/>
    </font>
    <font>
      <b/>
      <i/>
      <sz val="10"/>
      <color theme="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color theme="5" tint="-0.249977111117893"/>
      <name val="Times New Roman"/>
      <family val="1"/>
      <charset val="204"/>
    </font>
    <font>
      <b/>
      <i/>
      <sz val="11"/>
      <color theme="5" tint="-0.249977111117893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color theme="3" tint="0.39997558519241921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i/>
      <sz val="10"/>
      <color theme="5"/>
      <name val="Times New Roman"/>
      <family val="1"/>
      <charset val="204"/>
    </font>
    <font>
      <b/>
      <i/>
      <sz val="10"/>
      <color theme="5"/>
      <name val="Times New Roman"/>
      <family val="1"/>
      <charset val="204"/>
    </font>
    <font>
      <i/>
      <sz val="11"/>
      <color theme="5"/>
      <name val="Calibri"/>
      <family val="2"/>
      <charset val="204"/>
      <scheme val="minor"/>
    </font>
    <font>
      <b/>
      <i/>
      <sz val="10"/>
      <color theme="9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3" tint="0.39997558519241921"/>
      <name val="Times New Roman"/>
      <family val="1"/>
      <charset val="204"/>
    </font>
    <font>
      <b/>
      <i/>
      <sz val="10"/>
      <color theme="3" tint="0.39997558519241921"/>
      <name val="Times New Roman"/>
      <family val="1"/>
      <charset val="204"/>
    </font>
    <font>
      <i/>
      <sz val="11"/>
      <color theme="3" tint="0.39997558519241921"/>
      <name val="Calibri"/>
      <family val="2"/>
      <charset val="204"/>
      <scheme val="minor"/>
    </font>
    <font>
      <sz val="10"/>
      <color theme="5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  <font>
      <b/>
      <sz val="10"/>
      <color theme="5"/>
      <name val="Times New Roman"/>
      <family val="1"/>
      <charset val="204"/>
    </font>
    <font>
      <b/>
      <sz val="10"/>
      <color theme="7" tint="-0.499984740745262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3" tint="-0.249977111117893"/>
      <name val="Times New Roman"/>
      <family val="1"/>
      <charset val="204"/>
    </font>
    <font>
      <b/>
      <i/>
      <sz val="10"/>
      <color theme="3" tint="-0.249977111117893"/>
      <name val="Times New Roman"/>
      <family val="1"/>
      <charset val="204"/>
    </font>
    <font>
      <i/>
      <sz val="11"/>
      <color theme="3" tint="-0.249977111117893"/>
      <name val="Calibri"/>
      <family val="2"/>
      <charset val="204"/>
      <scheme val="minor"/>
    </font>
    <font>
      <sz val="10"/>
      <color theme="5" tint="-0.249977111117893"/>
      <name val="Times New Roman"/>
      <family val="1"/>
      <charset val="204"/>
    </font>
    <font>
      <b/>
      <i/>
      <sz val="10"/>
      <color theme="6" tint="-0.249977111117893"/>
      <name val="Times New Roman"/>
      <family val="1"/>
      <charset val="204"/>
    </font>
    <font>
      <b/>
      <i/>
      <sz val="11"/>
      <color theme="3" tint="0.3999755851924192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9"/>
      <name val="Calibri"/>
      <family val="2"/>
      <charset val="204"/>
    </font>
    <font>
      <i/>
      <sz val="9"/>
      <color theme="2" tint="-0.249977111117893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8"/>
      <color theme="2" tint="-9.9978637043366805E-2"/>
      <name val="Calibri"/>
      <family val="2"/>
      <charset val="204"/>
      <scheme val="minor"/>
    </font>
    <font>
      <i/>
      <sz val="8"/>
      <color theme="2" tint="-9.9978637043366805E-2"/>
      <name val="Calibri"/>
      <family val="2"/>
      <charset val="204"/>
    </font>
    <font>
      <sz val="8"/>
      <color theme="2" tint="-9.9978637043366805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3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49" fontId="36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9" fontId="42" fillId="0" borderId="13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49" fontId="62" fillId="0" borderId="13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55" fillId="0" borderId="13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4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3" fontId="31" fillId="0" borderId="13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3" fontId="36" fillId="0" borderId="13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64" fontId="17" fillId="0" borderId="13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13" xfId="0" applyFont="1" applyFill="1" applyBorder="1" applyAlignment="1">
      <alignment horizontal="center"/>
    </xf>
    <xf numFmtId="49" fontId="52" fillId="0" borderId="1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45" fillId="0" borderId="13" xfId="0" applyNumberFormat="1" applyFont="1" applyFill="1" applyBorder="1" applyAlignment="1">
      <alignment horizontal="center"/>
    </xf>
    <xf numFmtId="3" fontId="45" fillId="0" borderId="13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2" fontId="58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60" fillId="0" borderId="13" xfId="0" applyFont="1" applyFill="1" applyBorder="1" applyAlignment="1">
      <alignment horizontal="center"/>
    </xf>
    <xf numFmtId="49" fontId="60" fillId="0" borderId="13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4" fontId="65" fillId="0" borderId="0" xfId="0" applyNumberFormat="1" applyFont="1" applyFill="1" applyAlignment="1">
      <alignment horizontal="center"/>
    </xf>
    <xf numFmtId="3" fontId="65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49" fontId="66" fillId="0" borderId="0" xfId="0" applyNumberFormat="1" applyFont="1" applyFill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4" fontId="67" fillId="0" borderId="10" xfId="0" applyNumberFormat="1" applyFont="1" applyFill="1" applyBorder="1" applyAlignment="1">
      <alignment horizontal="center"/>
    </xf>
    <xf numFmtId="3" fontId="67" fillId="0" borderId="10" xfId="0" applyNumberFormat="1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4" fontId="66" fillId="0" borderId="0" xfId="0" applyNumberFormat="1" applyFont="1" applyFill="1" applyAlignment="1">
      <alignment horizontal="center"/>
    </xf>
    <xf numFmtId="3" fontId="66" fillId="0" borderId="0" xfId="0" applyNumberFormat="1" applyFont="1" applyFill="1" applyAlignment="1">
      <alignment horizontal="center"/>
    </xf>
    <xf numFmtId="4" fontId="66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distributed"/>
    </xf>
    <xf numFmtId="0" fontId="16" fillId="0" borderId="13" xfId="0" applyFont="1" applyFill="1" applyBorder="1" applyAlignment="1">
      <alignment horizontal="center" vertical="distributed" wrapText="1"/>
    </xf>
    <xf numFmtId="0" fontId="19" fillId="0" borderId="13" xfId="0" applyFont="1" applyFill="1" applyBorder="1" applyAlignment="1">
      <alignment horizontal="center" vertical="distributed" wrapText="1"/>
    </xf>
    <xf numFmtId="0" fontId="20" fillId="0" borderId="13" xfId="0" applyFont="1" applyFill="1" applyBorder="1" applyAlignment="1">
      <alignment horizontal="center" vertical="distributed"/>
    </xf>
    <xf numFmtId="0" fontId="20" fillId="0" borderId="13" xfId="0" applyFont="1" applyFill="1" applyBorder="1" applyAlignment="1">
      <alignment horizontal="center" vertical="distributed" wrapText="1"/>
    </xf>
    <xf numFmtId="0" fontId="10" fillId="0" borderId="13" xfId="0" applyFont="1" applyFill="1" applyBorder="1" applyAlignment="1">
      <alignment horizontal="center" vertical="distributed"/>
    </xf>
    <xf numFmtId="0" fontId="22" fillId="0" borderId="13" xfId="0" applyFont="1" applyFill="1" applyBorder="1" applyAlignment="1">
      <alignment horizontal="center" vertical="distributed" wrapText="1"/>
    </xf>
    <xf numFmtId="0" fontId="19" fillId="0" borderId="13" xfId="0" applyFont="1" applyFill="1" applyBorder="1" applyAlignment="1">
      <alignment horizontal="center" vertical="distributed"/>
    </xf>
    <xf numFmtId="0" fontId="25" fillId="0" borderId="13" xfId="0" applyFont="1" applyFill="1" applyBorder="1" applyAlignment="1">
      <alignment horizontal="center" vertical="distributed" wrapText="1"/>
    </xf>
    <xf numFmtId="0" fontId="10" fillId="0" borderId="13" xfId="0" applyFont="1" applyFill="1" applyBorder="1" applyAlignment="1">
      <alignment horizontal="center" vertical="distributed" wrapText="1"/>
    </xf>
    <xf numFmtId="0" fontId="26" fillId="0" borderId="13" xfId="0" applyFont="1" applyFill="1" applyBorder="1" applyAlignment="1">
      <alignment horizontal="center" vertical="distributed" wrapText="1"/>
    </xf>
    <xf numFmtId="0" fontId="24" fillId="0" borderId="13" xfId="0" applyFont="1" applyFill="1" applyBorder="1" applyAlignment="1">
      <alignment horizontal="center" vertical="distributed"/>
    </xf>
    <xf numFmtId="0" fontId="24" fillId="0" borderId="13" xfId="0" applyFont="1" applyFill="1" applyBorder="1" applyAlignment="1">
      <alignment horizontal="center" vertical="distributed" wrapText="1"/>
    </xf>
    <xf numFmtId="0" fontId="26" fillId="0" borderId="13" xfId="0" applyFont="1" applyFill="1" applyBorder="1" applyAlignment="1">
      <alignment horizontal="center" vertical="distributed"/>
    </xf>
    <xf numFmtId="0" fontId="17" fillId="0" borderId="13" xfId="0" applyFont="1" applyFill="1" applyBorder="1" applyAlignment="1">
      <alignment horizontal="center" vertical="distributed" wrapText="1"/>
    </xf>
    <xf numFmtId="0" fontId="11" fillId="0" borderId="13" xfId="0" applyFont="1" applyFill="1" applyBorder="1" applyAlignment="1">
      <alignment horizontal="center" vertical="distributed" wrapText="1"/>
    </xf>
    <xf numFmtId="0" fontId="22" fillId="0" borderId="13" xfId="0" applyFont="1" applyFill="1" applyBorder="1" applyAlignment="1">
      <alignment horizontal="center" vertical="distributed"/>
    </xf>
    <xf numFmtId="0" fontId="30" fillId="0" borderId="13" xfId="0" applyFont="1" applyFill="1" applyBorder="1" applyAlignment="1">
      <alignment horizontal="center" vertical="distributed"/>
    </xf>
    <xf numFmtId="0" fontId="34" fillId="0" borderId="13" xfId="0" applyFont="1" applyFill="1" applyBorder="1" applyAlignment="1">
      <alignment horizontal="center" vertical="distributed" wrapText="1"/>
    </xf>
    <xf numFmtId="0" fontId="15" fillId="0" borderId="13" xfId="0" applyFont="1" applyFill="1" applyBorder="1" applyAlignment="1">
      <alignment horizontal="center" vertical="distributed" wrapText="1"/>
    </xf>
    <xf numFmtId="0" fontId="15" fillId="0" borderId="13" xfId="0" applyFont="1" applyFill="1" applyBorder="1" applyAlignment="1">
      <alignment horizontal="center" vertical="distributed"/>
    </xf>
    <xf numFmtId="0" fontId="37" fillId="0" borderId="13" xfId="0" applyFont="1" applyFill="1" applyBorder="1" applyAlignment="1">
      <alignment horizontal="center" vertical="distributed"/>
    </xf>
    <xf numFmtId="0" fontId="39" fillId="0" borderId="13" xfId="0" applyFont="1" applyFill="1" applyBorder="1" applyAlignment="1">
      <alignment horizontal="center" vertical="distributed" wrapText="1"/>
    </xf>
    <xf numFmtId="0" fontId="40" fillId="0" borderId="13" xfId="0" applyFont="1" applyFill="1" applyBorder="1" applyAlignment="1">
      <alignment horizontal="center" vertical="distributed"/>
    </xf>
    <xf numFmtId="0" fontId="42" fillId="0" borderId="13" xfId="0" applyFont="1" applyFill="1" applyBorder="1" applyAlignment="1">
      <alignment horizontal="center" vertical="distributed" wrapText="1"/>
    </xf>
    <xf numFmtId="0" fontId="44" fillId="0" borderId="13" xfId="0" applyFont="1" applyFill="1" applyBorder="1" applyAlignment="1">
      <alignment horizontal="center" vertical="distributed" wrapText="1"/>
    </xf>
    <xf numFmtId="0" fontId="16" fillId="0" borderId="13" xfId="0" applyFont="1" applyFill="1" applyBorder="1" applyAlignment="1">
      <alignment horizontal="center" vertical="distributed"/>
    </xf>
    <xf numFmtId="0" fontId="39" fillId="0" borderId="13" xfId="0" applyFont="1" applyFill="1" applyBorder="1" applyAlignment="1">
      <alignment horizontal="center" vertical="distributed"/>
    </xf>
    <xf numFmtId="0" fontId="11" fillId="0" borderId="13" xfId="0" applyFont="1" applyFill="1" applyBorder="1" applyAlignment="1">
      <alignment horizontal="center" vertical="distributed"/>
    </xf>
    <xf numFmtId="0" fontId="47" fillId="0" borderId="13" xfId="0" applyFont="1" applyFill="1" applyBorder="1" applyAlignment="1">
      <alignment horizontal="center" vertical="distributed"/>
    </xf>
    <xf numFmtId="0" fontId="14" fillId="0" borderId="13" xfId="0" applyFont="1" applyFill="1" applyBorder="1" applyAlignment="1">
      <alignment horizontal="center" vertical="distributed"/>
    </xf>
    <xf numFmtId="0" fontId="17" fillId="0" borderId="13" xfId="0" applyFont="1" applyFill="1" applyBorder="1" applyAlignment="1">
      <alignment horizontal="center" vertical="distributed"/>
    </xf>
    <xf numFmtId="0" fontId="53" fillId="0" borderId="13" xfId="0" applyFont="1" applyFill="1" applyBorder="1" applyAlignment="1">
      <alignment horizontal="center" vertical="distributed" wrapText="1"/>
    </xf>
    <xf numFmtId="0" fontId="54" fillId="0" borderId="13" xfId="0" applyFont="1" applyFill="1" applyBorder="1" applyAlignment="1">
      <alignment horizontal="center" vertical="distributed" wrapText="1"/>
    </xf>
    <xf numFmtId="0" fontId="14" fillId="0" borderId="13" xfId="0" applyFont="1" applyFill="1" applyBorder="1" applyAlignment="1">
      <alignment horizontal="center" vertical="distributed" wrapText="1"/>
    </xf>
    <xf numFmtId="0" fontId="55" fillId="0" borderId="13" xfId="0" applyFont="1" applyFill="1" applyBorder="1" applyAlignment="1">
      <alignment horizontal="center" vertical="distributed" wrapText="1"/>
    </xf>
    <xf numFmtId="0" fontId="60" fillId="0" borderId="13" xfId="0" applyFont="1" applyFill="1" applyBorder="1" applyAlignment="1">
      <alignment horizontal="center" vertical="distributed"/>
    </xf>
    <xf numFmtId="0" fontId="63" fillId="0" borderId="13" xfId="0" applyFont="1" applyFill="1" applyBorder="1" applyAlignment="1">
      <alignment horizontal="center" vertical="distributed"/>
    </xf>
    <xf numFmtId="0" fontId="47" fillId="0" borderId="13" xfId="0" applyFont="1" applyFill="1" applyBorder="1" applyAlignment="1">
      <alignment horizontal="center" vertical="distributed" wrapText="1"/>
    </xf>
    <xf numFmtId="0" fontId="70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" fontId="70" fillId="0" borderId="0" xfId="0" applyNumberFormat="1" applyFont="1" applyFill="1" applyAlignment="1">
      <alignment horizontal="center"/>
    </xf>
    <xf numFmtId="3" fontId="70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4" fontId="7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2"/>
  <sheetViews>
    <sheetView tabSelected="1" topLeftCell="A59" workbookViewId="0">
      <selection activeCell="Q297" sqref="Q297"/>
    </sheetView>
  </sheetViews>
  <sheetFormatPr defaultRowHeight="15"/>
  <cols>
    <col min="1" max="1" width="0.42578125" style="10" customWidth="1"/>
    <col min="2" max="2" width="39.42578125" style="10" customWidth="1"/>
    <col min="3" max="5" width="9.140625" style="10"/>
    <col min="6" max="6" width="18.42578125" style="62" customWidth="1"/>
    <col min="7" max="8" width="9.140625" style="10"/>
    <col min="9" max="9" width="9.140625" style="63"/>
    <col min="10" max="11" width="14.42578125" style="63" customWidth="1"/>
    <col min="12" max="12" width="12.5703125" style="63" customWidth="1"/>
    <col min="13" max="13" width="13" style="63" customWidth="1"/>
    <col min="14" max="14" width="14.85546875" style="64" customWidth="1"/>
    <col min="15" max="15" width="14.42578125" style="63" customWidth="1"/>
    <col min="16" max="16" width="14.28515625" style="63" customWidth="1"/>
    <col min="17" max="16384" width="9.140625" style="10"/>
  </cols>
  <sheetData>
    <row r="1" spans="1:16">
      <c r="M1" s="63" t="s">
        <v>0</v>
      </c>
    </row>
    <row r="2" spans="1:16">
      <c r="M2" s="63" t="s">
        <v>1</v>
      </c>
    </row>
    <row r="3" spans="1:16">
      <c r="M3" s="63" t="s">
        <v>2</v>
      </c>
    </row>
    <row r="4" spans="1:16">
      <c r="M4" s="63" t="s">
        <v>3</v>
      </c>
    </row>
    <row r="5" spans="1:16" ht="23.25">
      <c r="F5" s="1"/>
    </row>
    <row r="6" spans="1:16" ht="18.75">
      <c r="C6" s="65" t="s">
        <v>4</v>
      </c>
      <c r="D6" s="66"/>
      <c r="E6" s="66"/>
      <c r="F6" s="67"/>
    </row>
    <row r="7" spans="1:16">
      <c r="C7" s="68" t="s">
        <v>5</v>
      </c>
      <c r="D7" s="68"/>
      <c r="E7" s="68"/>
      <c r="F7" s="68"/>
      <c r="G7" s="68"/>
      <c r="H7" s="68"/>
      <c r="I7" s="68"/>
      <c r="J7" s="68"/>
      <c r="K7" s="68"/>
    </row>
    <row r="8" spans="1:16">
      <c r="L8" s="63" t="s">
        <v>6</v>
      </c>
    </row>
    <row r="9" spans="1:16">
      <c r="B9" s="69"/>
      <c r="C9" s="70"/>
      <c r="D9" s="71"/>
      <c r="E9" s="71"/>
      <c r="F9" s="72" t="s">
        <v>7</v>
      </c>
      <c r="G9" s="71"/>
      <c r="H9" s="71"/>
      <c r="I9" s="73"/>
      <c r="J9" s="2" t="s">
        <v>8</v>
      </c>
      <c r="K9" s="3"/>
      <c r="L9" s="3"/>
      <c r="M9" s="3"/>
      <c r="N9" s="3"/>
      <c r="O9" s="73"/>
      <c r="P9" s="73"/>
    </row>
    <row r="10" spans="1:16">
      <c r="B10" s="74" t="s">
        <v>9</v>
      </c>
      <c r="C10" s="75" t="s">
        <v>10</v>
      </c>
      <c r="D10" s="76" t="s">
        <v>11</v>
      </c>
      <c r="E10" s="75" t="s">
        <v>12</v>
      </c>
      <c r="F10" s="77" t="s">
        <v>13</v>
      </c>
      <c r="G10" s="78" t="s">
        <v>14</v>
      </c>
      <c r="H10" s="78" t="s">
        <v>15</v>
      </c>
      <c r="I10" s="79" t="s">
        <v>16</v>
      </c>
      <c r="J10" s="80"/>
      <c r="K10" s="4" t="s">
        <v>17</v>
      </c>
      <c r="L10" s="4"/>
      <c r="M10" s="5"/>
      <c r="N10" s="81" t="s">
        <v>18</v>
      </c>
      <c r="O10" s="82" t="s">
        <v>19</v>
      </c>
      <c r="P10" s="82" t="s">
        <v>20</v>
      </c>
    </row>
    <row r="11" spans="1:16">
      <c r="B11" s="74"/>
      <c r="C11" s="75" t="s">
        <v>21</v>
      </c>
      <c r="D11" s="76" t="s">
        <v>22</v>
      </c>
      <c r="E11" s="75" t="s">
        <v>11</v>
      </c>
      <c r="F11" s="77" t="s">
        <v>23</v>
      </c>
      <c r="G11" s="78" t="s">
        <v>24</v>
      </c>
      <c r="H11" s="78" t="s">
        <v>25</v>
      </c>
      <c r="I11" s="83" t="s">
        <v>7</v>
      </c>
      <c r="J11" s="84"/>
      <c r="K11" s="85"/>
      <c r="L11" s="85"/>
      <c r="M11" s="86"/>
      <c r="N11" s="87" t="s">
        <v>26</v>
      </c>
      <c r="O11" s="88" t="s">
        <v>27</v>
      </c>
      <c r="P11" s="88" t="s">
        <v>27</v>
      </c>
    </row>
    <row r="12" spans="1:16">
      <c r="B12" s="74"/>
      <c r="C12" s="75" t="s">
        <v>28</v>
      </c>
      <c r="D12" s="76"/>
      <c r="E12" s="75" t="s">
        <v>22</v>
      </c>
      <c r="F12" s="77"/>
      <c r="G12" s="78" t="s">
        <v>29</v>
      </c>
      <c r="H12" s="78" t="s">
        <v>30</v>
      </c>
      <c r="I12" s="83" t="s">
        <v>24</v>
      </c>
      <c r="J12" s="6">
        <v>1</v>
      </c>
      <c r="K12" s="6">
        <v>2</v>
      </c>
      <c r="L12" s="6">
        <v>3</v>
      </c>
      <c r="M12" s="6">
        <v>4</v>
      </c>
      <c r="N12" s="87" t="s">
        <v>27</v>
      </c>
      <c r="O12" s="88" t="s">
        <v>31</v>
      </c>
      <c r="P12" s="88" t="s">
        <v>31</v>
      </c>
    </row>
    <row r="13" spans="1:16">
      <c r="B13" s="74"/>
      <c r="C13" s="75" t="s">
        <v>32</v>
      </c>
      <c r="D13" s="76"/>
      <c r="E13" s="75"/>
      <c r="F13" s="77"/>
      <c r="G13" s="89"/>
      <c r="H13" s="78" t="s">
        <v>33</v>
      </c>
      <c r="I13" s="83" t="s">
        <v>29</v>
      </c>
      <c r="J13" s="6" t="s">
        <v>34</v>
      </c>
      <c r="K13" s="6" t="s">
        <v>34</v>
      </c>
      <c r="L13" s="6" t="s">
        <v>34</v>
      </c>
      <c r="M13" s="6" t="s">
        <v>34</v>
      </c>
      <c r="N13" s="90" t="s">
        <v>35</v>
      </c>
      <c r="O13" s="88" t="s">
        <v>36</v>
      </c>
      <c r="P13" s="88" t="s">
        <v>36</v>
      </c>
    </row>
    <row r="14" spans="1:16">
      <c r="B14" s="74"/>
      <c r="C14" s="75" t="s">
        <v>37</v>
      </c>
      <c r="D14" s="76"/>
      <c r="E14" s="75"/>
      <c r="F14" s="77"/>
      <c r="G14" s="89"/>
      <c r="H14" s="78" t="s">
        <v>38</v>
      </c>
      <c r="I14" s="83"/>
      <c r="J14" s="80"/>
      <c r="K14" s="6"/>
      <c r="L14" s="91"/>
      <c r="M14" s="91"/>
      <c r="N14" s="87"/>
      <c r="O14" s="88" t="s">
        <v>39</v>
      </c>
      <c r="P14" s="88" t="s">
        <v>40</v>
      </c>
    </row>
    <row r="15" spans="1:16">
      <c r="A15" s="7"/>
      <c r="B15" s="7">
        <v>1</v>
      </c>
      <c r="C15" s="7">
        <v>2</v>
      </c>
      <c r="D15" s="7">
        <v>3</v>
      </c>
      <c r="E15" s="7">
        <v>4</v>
      </c>
      <c r="F15" s="8">
        <v>5</v>
      </c>
      <c r="G15" s="7">
        <v>6</v>
      </c>
      <c r="H15" s="7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59">
        <v>13</v>
      </c>
      <c r="O15" s="9">
        <v>14</v>
      </c>
      <c r="P15" s="9">
        <v>15</v>
      </c>
    </row>
    <row r="16" spans="1:16">
      <c r="A16" s="7"/>
      <c r="B16" s="167" t="s">
        <v>41</v>
      </c>
      <c r="C16" s="11" t="s">
        <v>42</v>
      </c>
      <c r="D16" s="11" t="s">
        <v>43</v>
      </c>
      <c r="E16" s="11" t="s">
        <v>44</v>
      </c>
      <c r="F16" s="11"/>
      <c r="G16" s="12"/>
      <c r="H16" s="12"/>
      <c r="I16" s="9"/>
      <c r="J16" s="92">
        <f t="shared" ref="J16:P16" si="0">J17+J25+J66+J74+J79</f>
        <v>779031.28</v>
      </c>
      <c r="K16" s="92">
        <f t="shared" si="0"/>
        <v>867089.72</v>
      </c>
      <c r="L16" s="92">
        <f t="shared" si="0"/>
        <v>660635</v>
      </c>
      <c r="M16" s="92">
        <f t="shared" si="0"/>
        <v>1244293</v>
      </c>
      <c r="N16" s="92">
        <f t="shared" si="0"/>
        <v>3551049</v>
      </c>
      <c r="O16" s="93">
        <f t="shared" si="0"/>
        <v>3495259</v>
      </c>
      <c r="P16" s="93">
        <f t="shared" si="0"/>
        <v>3586073</v>
      </c>
    </row>
    <row r="17" spans="1:17" s="97" customFormat="1" ht="17.25" customHeight="1">
      <c r="A17" s="94"/>
      <c r="B17" s="168" t="s">
        <v>45</v>
      </c>
      <c r="C17" s="36">
        <v>948</v>
      </c>
      <c r="D17" s="30" t="s">
        <v>43</v>
      </c>
      <c r="E17" s="30" t="s">
        <v>46</v>
      </c>
      <c r="F17" s="30"/>
      <c r="G17" s="36"/>
      <c r="H17" s="36"/>
      <c r="I17" s="50"/>
      <c r="J17" s="95">
        <f t="shared" ref="J17:P20" si="1">J18</f>
        <v>158804</v>
      </c>
      <c r="K17" s="95">
        <f t="shared" si="1"/>
        <v>158804</v>
      </c>
      <c r="L17" s="95">
        <f t="shared" si="1"/>
        <v>158804</v>
      </c>
      <c r="M17" s="95">
        <f t="shared" si="1"/>
        <v>214214</v>
      </c>
      <c r="N17" s="95">
        <f t="shared" si="1"/>
        <v>690626</v>
      </c>
      <c r="O17" s="96">
        <f t="shared" si="1"/>
        <v>687426</v>
      </c>
      <c r="P17" s="96">
        <f t="shared" si="1"/>
        <v>687427</v>
      </c>
    </row>
    <row r="18" spans="1:17" ht="17.25" customHeight="1">
      <c r="A18" s="7"/>
      <c r="B18" s="169" t="s">
        <v>47</v>
      </c>
      <c r="C18" s="35">
        <v>948</v>
      </c>
      <c r="D18" s="14" t="s">
        <v>43</v>
      </c>
      <c r="E18" s="14" t="s">
        <v>46</v>
      </c>
      <c r="F18" s="13" t="s">
        <v>48</v>
      </c>
      <c r="G18" s="13"/>
      <c r="H18" s="13"/>
      <c r="I18" s="45"/>
      <c r="J18" s="92">
        <f t="shared" si="1"/>
        <v>158804</v>
      </c>
      <c r="K18" s="92">
        <f t="shared" si="1"/>
        <v>158804</v>
      </c>
      <c r="L18" s="92">
        <f t="shared" si="1"/>
        <v>158804</v>
      </c>
      <c r="M18" s="92">
        <f t="shared" si="1"/>
        <v>214214</v>
      </c>
      <c r="N18" s="92">
        <f t="shared" si="1"/>
        <v>690626</v>
      </c>
      <c r="O18" s="93">
        <f t="shared" si="1"/>
        <v>687426</v>
      </c>
      <c r="P18" s="93">
        <f t="shared" si="1"/>
        <v>687427</v>
      </c>
    </row>
    <row r="19" spans="1:17" ht="17.25" customHeight="1">
      <c r="A19" s="7"/>
      <c r="B19" s="170" t="s">
        <v>49</v>
      </c>
      <c r="C19" s="34">
        <v>948</v>
      </c>
      <c r="D19" s="13" t="s">
        <v>43</v>
      </c>
      <c r="E19" s="13" t="s">
        <v>46</v>
      </c>
      <c r="F19" s="13" t="s">
        <v>50</v>
      </c>
      <c r="G19" s="13"/>
      <c r="H19" s="13"/>
      <c r="I19" s="45"/>
      <c r="J19" s="92">
        <f t="shared" si="1"/>
        <v>158804</v>
      </c>
      <c r="K19" s="92">
        <f t="shared" si="1"/>
        <v>158804</v>
      </c>
      <c r="L19" s="92">
        <f t="shared" si="1"/>
        <v>158804</v>
      </c>
      <c r="M19" s="92">
        <f t="shared" si="1"/>
        <v>214214</v>
      </c>
      <c r="N19" s="92">
        <f t="shared" si="1"/>
        <v>690626</v>
      </c>
      <c r="O19" s="93">
        <f t="shared" si="1"/>
        <v>687426</v>
      </c>
      <c r="P19" s="93">
        <f t="shared" si="1"/>
        <v>687427</v>
      </c>
    </row>
    <row r="20" spans="1:17" ht="17.25" customHeight="1">
      <c r="A20" s="7"/>
      <c r="B20" s="171" t="s">
        <v>51</v>
      </c>
      <c r="C20" s="7">
        <v>948</v>
      </c>
      <c r="D20" s="14" t="s">
        <v>43</v>
      </c>
      <c r="E20" s="14" t="s">
        <v>46</v>
      </c>
      <c r="F20" s="13" t="s">
        <v>50</v>
      </c>
      <c r="G20" s="14" t="s">
        <v>52</v>
      </c>
      <c r="H20" s="13"/>
      <c r="I20" s="45"/>
      <c r="J20" s="98">
        <f t="shared" si="1"/>
        <v>158804</v>
      </c>
      <c r="K20" s="98">
        <f t="shared" si="1"/>
        <v>158804</v>
      </c>
      <c r="L20" s="98">
        <f t="shared" si="1"/>
        <v>158804</v>
      </c>
      <c r="M20" s="98">
        <f t="shared" si="1"/>
        <v>214214</v>
      </c>
      <c r="N20" s="98">
        <f t="shared" si="1"/>
        <v>690626</v>
      </c>
      <c r="O20" s="59">
        <f t="shared" si="1"/>
        <v>687426</v>
      </c>
      <c r="P20" s="59">
        <f t="shared" si="1"/>
        <v>687427</v>
      </c>
    </row>
    <row r="21" spans="1:17" ht="17.25" customHeight="1">
      <c r="A21" s="7"/>
      <c r="B21" s="171" t="s">
        <v>53</v>
      </c>
      <c r="C21" s="7">
        <v>948</v>
      </c>
      <c r="D21" s="14" t="s">
        <v>43</v>
      </c>
      <c r="E21" s="14" t="s">
        <v>46</v>
      </c>
      <c r="F21" s="14" t="s">
        <v>50</v>
      </c>
      <c r="G21" s="14" t="s">
        <v>54</v>
      </c>
      <c r="H21" s="13"/>
      <c r="I21" s="45"/>
      <c r="J21" s="98">
        <f t="shared" ref="J21:P21" si="2">SUM(J22:J24)</f>
        <v>158804</v>
      </c>
      <c r="K21" s="98">
        <f t="shared" si="2"/>
        <v>158804</v>
      </c>
      <c r="L21" s="98">
        <f t="shared" si="2"/>
        <v>158804</v>
      </c>
      <c r="M21" s="98">
        <f t="shared" si="2"/>
        <v>214214</v>
      </c>
      <c r="N21" s="98">
        <f t="shared" si="2"/>
        <v>690626</v>
      </c>
      <c r="O21" s="59">
        <f t="shared" si="2"/>
        <v>687426</v>
      </c>
      <c r="P21" s="59">
        <f t="shared" si="2"/>
        <v>687427</v>
      </c>
    </row>
    <row r="22" spans="1:17" ht="17.25" customHeight="1">
      <c r="A22" s="7"/>
      <c r="B22" s="172" t="s">
        <v>55</v>
      </c>
      <c r="C22" s="7">
        <v>948</v>
      </c>
      <c r="D22" s="14" t="s">
        <v>43</v>
      </c>
      <c r="E22" s="14" t="s">
        <v>46</v>
      </c>
      <c r="F22" s="14" t="s">
        <v>50</v>
      </c>
      <c r="G22" s="14" t="s">
        <v>56</v>
      </c>
      <c r="H22" s="8" t="s">
        <v>57</v>
      </c>
      <c r="I22" s="20"/>
      <c r="J22" s="99">
        <v>121355</v>
      </c>
      <c r="K22" s="99">
        <v>121355</v>
      </c>
      <c r="L22" s="99">
        <v>121355</v>
      </c>
      <c r="M22" s="99">
        <f>N22-J22-K22-L22</f>
        <v>164840</v>
      </c>
      <c r="N22" s="98">
        <v>528905</v>
      </c>
      <c r="O22" s="59">
        <v>528905</v>
      </c>
      <c r="P22" s="59">
        <v>528906</v>
      </c>
      <c r="Q22" s="100"/>
    </row>
    <row r="23" spans="1:17" ht="17.25" customHeight="1">
      <c r="A23" s="7"/>
      <c r="B23" s="172" t="s">
        <v>58</v>
      </c>
      <c r="C23" s="7">
        <v>948</v>
      </c>
      <c r="D23" s="14" t="s">
        <v>43</v>
      </c>
      <c r="E23" s="14" t="s">
        <v>46</v>
      </c>
      <c r="F23" s="14" t="s">
        <v>50</v>
      </c>
      <c r="G23" s="14" t="s">
        <v>59</v>
      </c>
      <c r="H23" s="8" t="s">
        <v>60</v>
      </c>
      <c r="I23" s="20"/>
      <c r="J23" s="99">
        <v>36649</v>
      </c>
      <c r="K23" s="99">
        <v>36649</v>
      </c>
      <c r="L23" s="99">
        <v>36649</v>
      </c>
      <c r="M23" s="99">
        <f>N23-J23-K23-L23</f>
        <v>48574</v>
      </c>
      <c r="N23" s="98">
        <v>158521</v>
      </c>
      <c r="O23" s="59">
        <v>158521</v>
      </c>
      <c r="P23" s="59">
        <v>158521</v>
      </c>
      <c r="Q23" s="101"/>
    </row>
    <row r="24" spans="1:17" ht="17.25" customHeight="1">
      <c r="A24" s="7"/>
      <c r="B24" s="172" t="s">
        <v>61</v>
      </c>
      <c r="C24" s="7">
        <v>948</v>
      </c>
      <c r="D24" s="14" t="s">
        <v>43</v>
      </c>
      <c r="E24" s="14" t="s">
        <v>46</v>
      </c>
      <c r="F24" s="14" t="s">
        <v>50</v>
      </c>
      <c r="G24" s="14" t="s">
        <v>62</v>
      </c>
      <c r="H24" s="8" t="s">
        <v>63</v>
      </c>
      <c r="I24" s="20"/>
      <c r="J24" s="98">
        <v>800</v>
      </c>
      <c r="K24" s="98">
        <v>800</v>
      </c>
      <c r="L24" s="98">
        <v>800</v>
      </c>
      <c r="M24" s="98">
        <v>800</v>
      </c>
      <c r="N24" s="98">
        <v>3200</v>
      </c>
      <c r="O24" s="59">
        <v>0</v>
      </c>
      <c r="P24" s="59">
        <v>0</v>
      </c>
      <c r="Q24" s="101"/>
    </row>
    <row r="25" spans="1:17" s="104" customFormat="1" ht="17.25" customHeight="1">
      <c r="A25" s="102"/>
      <c r="B25" s="173" t="s">
        <v>64</v>
      </c>
      <c r="C25" s="103">
        <v>948</v>
      </c>
      <c r="D25" s="16" t="s">
        <v>43</v>
      </c>
      <c r="E25" s="16" t="s">
        <v>65</v>
      </c>
      <c r="F25" s="15"/>
      <c r="G25" s="16"/>
      <c r="H25" s="16"/>
      <c r="I25" s="49"/>
      <c r="J25" s="95">
        <f t="shared" ref="J25:M25" si="3">J28+J38+J54+J58+J60</f>
        <v>487672.28000000009</v>
      </c>
      <c r="K25" s="95">
        <f t="shared" si="3"/>
        <v>438183.72000000003</v>
      </c>
      <c r="L25" s="95">
        <f t="shared" si="3"/>
        <v>362198</v>
      </c>
      <c r="M25" s="95">
        <f t="shared" si="3"/>
        <v>897447</v>
      </c>
      <c r="N25" s="95">
        <f>N28+N38+N54+N58+N60</f>
        <v>2185501</v>
      </c>
      <c r="O25" s="96">
        <f>O26</f>
        <v>2139895</v>
      </c>
      <c r="P25" s="96">
        <f>P26</f>
        <v>2147681</v>
      </c>
    </row>
    <row r="26" spans="1:17" ht="17.25" customHeight="1">
      <c r="A26" s="7"/>
      <c r="B26" s="169" t="s">
        <v>47</v>
      </c>
      <c r="C26" s="7">
        <v>948</v>
      </c>
      <c r="D26" s="13" t="s">
        <v>43</v>
      </c>
      <c r="E26" s="13" t="s">
        <v>65</v>
      </c>
      <c r="F26" s="13" t="s">
        <v>48</v>
      </c>
      <c r="G26" s="8"/>
      <c r="H26" s="8"/>
      <c r="I26" s="20"/>
      <c r="J26" s="92">
        <f>J27+J58+J60+J63+J54</f>
        <v>487672.28000000009</v>
      </c>
      <c r="K26" s="92">
        <f>K27+K58+K60+K63+K54</f>
        <v>438183.72000000003</v>
      </c>
      <c r="L26" s="92">
        <f>L27+L58+L60+L63+L54</f>
        <v>362198</v>
      </c>
      <c r="M26" s="92">
        <f>M27+M58+M60+M63+M54</f>
        <v>897447</v>
      </c>
      <c r="N26" s="92">
        <f>N27+N58+N60+N63+N54</f>
        <v>2185501</v>
      </c>
      <c r="O26" s="93">
        <f>O27+O58+O60+O63</f>
        <v>2139895</v>
      </c>
      <c r="P26" s="93">
        <f>P27+P58+P60+P63</f>
        <v>2147681</v>
      </c>
    </row>
    <row r="27" spans="1:17" ht="17.25" customHeight="1">
      <c r="A27" s="7"/>
      <c r="B27" s="174" t="s">
        <v>66</v>
      </c>
      <c r="C27" s="7">
        <v>948</v>
      </c>
      <c r="D27" s="13" t="s">
        <v>43</v>
      </c>
      <c r="E27" s="13" t="s">
        <v>65</v>
      </c>
      <c r="F27" s="17" t="s">
        <v>67</v>
      </c>
      <c r="G27" s="13"/>
      <c r="H27" s="13"/>
      <c r="I27" s="45"/>
      <c r="J27" s="92">
        <f>J28+J38</f>
        <v>486195.94000000006</v>
      </c>
      <c r="K27" s="92">
        <f t="shared" ref="K27:P27" si="4">K28+K38</f>
        <v>436750.96</v>
      </c>
      <c r="L27" s="92">
        <f t="shared" si="4"/>
        <v>361297.61</v>
      </c>
      <c r="M27" s="92">
        <f t="shared" si="4"/>
        <v>896547</v>
      </c>
      <c r="N27" s="92">
        <f t="shared" si="4"/>
        <v>2180791.5099999998</v>
      </c>
      <c r="O27" s="93">
        <f t="shared" si="4"/>
        <v>2136295</v>
      </c>
      <c r="P27" s="93">
        <f t="shared" si="4"/>
        <v>2144081</v>
      </c>
    </row>
    <row r="28" spans="1:17" ht="17.25" customHeight="1">
      <c r="A28" s="7"/>
      <c r="B28" s="175" t="s">
        <v>51</v>
      </c>
      <c r="C28" s="105">
        <v>948</v>
      </c>
      <c r="D28" s="19" t="s">
        <v>43</v>
      </c>
      <c r="E28" s="19" t="s">
        <v>65</v>
      </c>
      <c r="F28" s="17" t="s">
        <v>67</v>
      </c>
      <c r="G28" s="18" t="s">
        <v>52</v>
      </c>
      <c r="H28" s="18"/>
      <c r="I28" s="49"/>
      <c r="J28" s="95">
        <f>J29</f>
        <v>285001.66000000003</v>
      </c>
      <c r="K28" s="95">
        <f>K29</f>
        <v>413945.25</v>
      </c>
      <c r="L28" s="95">
        <f>L29</f>
        <v>340537.61</v>
      </c>
      <c r="M28" s="95">
        <f>M29</f>
        <v>839047</v>
      </c>
      <c r="N28" s="95">
        <f>N29</f>
        <v>1878531.5199999998</v>
      </c>
      <c r="O28" s="96">
        <f>O29+O35</f>
        <v>2136295</v>
      </c>
      <c r="P28" s="96">
        <f>P29+P35</f>
        <v>2144081</v>
      </c>
    </row>
    <row r="29" spans="1:17" ht="17.25" customHeight="1">
      <c r="A29" s="7"/>
      <c r="B29" s="171" t="s">
        <v>53</v>
      </c>
      <c r="C29" s="7">
        <v>948</v>
      </c>
      <c r="D29" s="8" t="s">
        <v>43</v>
      </c>
      <c r="E29" s="8" t="s">
        <v>65</v>
      </c>
      <c r="F29" s="8" t="s">
        <v>67</v>
      </c>
      <c r="G29" s="14" t="s">
        <v>54</v>
      </c>
      <c r="H29" s="13"/>
      <c r="I29" s="45"/>
      <c r="J29" s="98">
        <f t="shared" ref="J29:P29" si="5">SUM(J30:J34)</f>
        <v>285001.66000000003</v>
      </c>
      <c r="K29" s="98">
        <f t="shared" si="5"/>
        <v>413945.25</v>
      </c>
      <c r="L29" s="98">
        <f t="shared" si="5"/>
        <v>340537.61</v>
      </c>
      <c r="M29" s="98">
        <f t="shared" si="5"/>
        <v>839047</v>
      </c>
      <c r="N29" s="98">
        <f t="shared" si="5"/>
        <v>1878531.5199999998</v>
      </c>
      <c r="O29" s="59">
        <f t="shared" si="5"/>
        <v>2136295</v>
      </c>
      <c r="P29" s="59">
        <f t="shared" si="5"/>
        <v>2144081</v>
      </c>
    </row>
    <row r="30" spans="1:17" ht="17.25" customHeight="1">
      <c r="A30" s="7"/>
      <c r="B30" s="172" t="s">
        <v>55</v>
      </c>
      <c r="C30" s="7">
        <v>948</v>
      </c>
      <c r="D30" s="8" t="s">
        <v>43</v>
      </c>
      <c r="E30" s="8" t="s">
        <v>65</v>
      </c>
      <c r="F30" s="8" t="s">
        <v>67</v>
      </c>
      <c r="G30" s="14" t="s">
        <v>56</v>
      </c>
      <c r="H30" s="8" t="s">
        <v>57</v>
      </c>
      <c r="I30" s="45"/>
      <c r="J30" s="99">
        <f>334315-91000-646.34</f>
        <v>242668.66</v>
      </c>
      <c r="K30" s="99">
        <v>310467.57</v>
      </c>
      <c r="L30" s="99">
        <v>238774.61</v>
      </c>
      <c r="M30" s="99">
        <v>650773</v>
      </c>
      <c r="N30" s="98">
        <f>SUM(J30:M30)</f>
        <v>1442683.8399999999</v>
      </c>
      <c r="O30" s="59">
        <v>1653718</v>
      </c>
      <c r="P30" s="59">
        <v>1653718</v>
      </c>
    </row>
    <row r="31" spans="1:17" ht="17.25" customHeight="1">
      <c r="A31" s="7"/>
      <c r="B31" s="172" t="s">
        <v>55</v>
      </c>
      <c r="C31" s="7">
        <v>948</v>
      </c>
      <c r="D31" s="8" t="s">
        <v>43</v>
      </c>
      <c r="E31" s="8" t="s">
        <v>65</v>
      </c>
      <c r="F31" s="8" t="s">
        <v>67</v>
      </c>
      <c r="G31" s="14" t="s">
        <v>56</v>
      </c>
      <c r="H31" s="8" t="s">
        <v>68</v>
      </c>
      <c r="I31" s="45"/>
      <c r="J31" s="99">
        <v>0</v>
      </c>
      <c r="K31" s="99">
        <v>1714.68</v>
      </c>
      <c r="L31" s="99">
        <v>0</v>
      </c>
      <c r="M31" s="99">
        <v>0</v>
      </c>
      <c r="N31" s="98">
        <f>SUM(J31:M31)</f>
        <v>1714.68</v>
      </c>
      <c r="O31" s="59"/>
      <c r="P31" s="59"/>
    </row>
    <row r="32" spans="1:17" ht="17.25" customHeight="1">
      <c r="A32" s="7"/>
      <c r="B32" s="172" t="s">
        <v>61</v>
      </c>
      <c r="C32" s="7">
        <v>948</v>
      </c>
      <c r="D32" s="8" t="s">
        <v>43</v>
      </c>
      <c r="E32" s="8" t="s">
        <v>65</v>
      </c>
      <c r="F32" s="8" t="s">
        <v>67</v>
      </c>
      <c r="G32" s="14" t="s">
        <v>62</v>
      </c>
      <c r="H32" s="8" t="s">
        <v>63</v>
      </c>
      <c r="I32" s="45"/>
      <c r="J32" s="98">
        <v>800</v>
      </c>
      <c r="K32" s="98">
        <v>800</v>
      </c>
      <c r="L32" s="98">
        <v>800</v>
      </c>
      <c r="M32" s="98">
        <v>800</v>
      </c>
      <c r="N32" s="98">
        <v>3200</v>
      </c>
      <c r="O32" s="59">
        <v>0</v>
      </c>
      <c r="P32" s="59">
        <v>0</v>
      </c>
    </row>
    <row r="33" spans="1:16" ht="17.25" customHeight="1">
      <c r="A33" s="7"/>
      <c r="B33" s="172" t="s">
        <v>69</v>
      </c>
      <c r="C33" s="7">
        <v>948</v>
      </c>
      <c r="D33" s="8" t="s">
        <v>43</v>
      </c>
      <c r="E33" s="8" t="s">
        <v>65</v>
      </c>
      <c r="F33" s="8" t="s">
        <v>67</v>
      </c>
      <c r="G33" s="14" t="s">
        <v>62</v>
      </c>
      <c r="H33" s="8" t="s">
        <v>68</v>
      </c>
      <c r="I33" s="45"/>
      <c r="J33" s="98">
        <v>600</v>
      </c>
      <c r="K33" s="98">
        <v>0</v>
      </c>
      <c r="L33" s="98">
        <v>0</v>
      </c>
      <c r="M33" s="98">
        <v>0</v>
      </c>
      <c r="N33" s="98">
        <f>SUM(J33:M33)</f>
        <v>600</v>
      </c>
      <c r="O33" s="59"/>
      <c r="P33" s="59"/>
    </row>
    <row r="34" spans="1:16" ht="17.25" customHeight="1">
      <c r="A34" s="7"/>
      <c r="B34" s="172" t="s">
        <v>70</v>
      </c>
      <c r="C34" s="7">
        <v>948</v>
      </c>
      <c r="D34" s="8" t="s">
        <v>43</v>
      </c>
      <c r="E34" s="8" t="s">
        <v>65</v>
      </c>
      <c r="F34" s="8" t="s">
        <v>67</v>
      </c>
      <c r="G34" s="14" t="s">
        <v>59</v>
      </c>
      <c r="H34" s="8" t="s">
        <v>60</v>
      </c>
      <c r="I34" s="45"/>
      <c r="J34" s="99">
        <v>40933</v>
      </c>
      <c r="K34" s="99">
        <v>100963</v>
      </c>
      <c r="L34" s="99">
        <v>100963</v>
      </c>
      <c r="M34" s="99">
        <v>187474</v>
      </c>
      <c r="N34" s="98">
        <f>SUM(J34:M34)</f>
        <v>430333</v>
      </c>
      <c r="O34" s="59">
        <v>482577</v>
      </c>
      <c r="P34" s="59">
        <v>490363</v>
      </c>
    </row>
    <row r="35" spans="1:16" ht="17.25" hidden="1" customHeight="1">
      <c r="A35" s="7"/>
      <c r="B35" s="176" t="s">
        <v>71</v>
      </c>
      <c r="C35" s="7">
        <v>948</v>
      </c>
      <c r="D35" s="8" t="s">
        <v>43</v>
      </c>
      <c r="E35" s="8" t="s">
        <v>65</v>
      </c>
      <c r="F35" s="17" t="s">
        <v>67</v>
      </c>
      <c r="G35" s="14" t="s">
        <v>62</v>
      </c>
      <c r="H35" s="8"/>
      <c r="I35" s="45"/>
      <c r="J35" s="98">
        <f t="shared" ref="J35:P35" si="6">J36+J37</f>
        <v>0</v>
      </c>
      <c r="K35" s="98">
        <f t="shared" si="6"/>
        <v>0</v>
      </c>
      <c r="L35" s="98">
        <f t="shared" si="6"/>
        <v>0</v>
      </c>
      <c r="M35" s="98">
        <f>N35-L35-K35-J35</f>
        <v>0</v>
      </c>
      <c r="N35" s="98">
        <f t="shared" si="6"/>
        <v>0</v>
      </c>
      <c r="O35" s="59">
        <f t="shared" si="6"/>
        <v>0</v>
      </c>
      <c r="P35" s="59">
        <f t="shared" si="6"/>
        <v>0</v>
      </c>
    </row>
    <row r="36" spans="1:16" ht="17.25" hidden="1" customHeight="1">
      <c r="A36" s="7"/>
      <c r="B36" s="172" t="s">
        <v>72</v>
      </c>
      <c r="C36" s="7">
        <v>948</v>
      </c>
      <c r="D36" s="8" t="s">
        <v>43</v>
      </c>
      <c r="E36" s="8" t="s">
        <v>65</v>
      </c>
      <c r="F36" s="17" t="s">
        <v>67</v>
      </c>
      <c r="G36" s="8" t="s">
        <v>62</v>
      </c>
      <c r="H36" s="8" t="s">
        <v>63</v>
      </c>
      <c r="I36" s="45"/>
      <c r="J36" s="98"/>
      <c r="K36" s="98"/>
      <c r="L36" s="98"/>
      <c r="M36" s="98">
        <f>N36-L36-K36-J36</f>
        <v>0</v>
      </c>
      <c r="N36" s="98"/>
      <c r="O36" s="59"/>
      <c r="P36" s="59"/>
    </row>
    <row r="37" spans="1:16" ht="17.25" hidden="1" customHeight="1">
      <c r="A37" s="7"/>
      <c r="B37" s="172" t="s">
        <v>73</v>
      </c>
      <c r="C37" s="7">
        <v>948</v>
      </c>
      <c r="D37" s="8" t="s">
        <v>43</v>
      </c>
      <c r="E37" s="8" t="s">
        <v>65</v>
      </c>
      <c r="F37" s="17" t="s">
        <v>67</v>
      </c>
      <c r="G37" s="8" t="s">
        <v>62</v>
      </c>
      <c r="H37" s="8" t="s">
        <v>74</v>
      </c>
      <c r="I37" s="45"/>
      <c r="J37" s="98"/>
      <c r="K37" s="98"/>
      <c r="L37" s="98"/>
      <c r="M37" s="98">
        <f>N37-L37-K37-J37</f>
        <v>0</v>
      </c>
      <c r="N37" s="98"/>
      <c r="O37" s="59"/>
      <c r="P37" s="59"/>
    </row>
    <row r="38" spans="1:16" ht="17.25" customHeight="1">
      <c r="A38" s="7"/>
      <c r="B38" s="177" t="s">
        <v>75</v>
      </c>
      <c r="C38" s="105">
        <v>948</v>
      </c>
      <c r="D38" s="19" t="s">
        <v>43</v>
      </c>
      <c r="E38" s="19" t="s">
        <v>65</v>
      </c>
      <c r="F38" s="17" t="s">
        <v>67</v>
      </c>
      <c r="G38" s="19" t="s">
        <v>76</v>
      </c>
      <c r="H38" s="19"/>
      <c r="I38" s="49"/>
      <c r="J38" s="95">
        <f>J39+J42</f>
        <v>201194.28</v>
      </c>
      <c r="K38" s="95">
        <f>K39+K42</f>
        <v>22805.71</v>
      </c>
      <c r="L38" s="95">
        <f>L39+L42</f>
        <v>20760</v>
      </c>
      <c r="M38" s="95">
        <f>M39+M42</f>
        <v>57500</v>
      </c>
      <c r="N38" s="95">
        <f>N39+N42</f>
        <v>302259.99000000005</v>
      </c>
      <c r="O38" s="96">
        <f>O39+O42+O56</f>
        <v>0</v>
      </c>
      <c r="P38" s="96">
        <f>P39+P42+P56</f>
        <v>0</v>
      </c>
    </row>
    <row r="39" spans="1:16" ht="17.25" hidden="1" customHeight="1">
      <c r="A39" s="7"/>
      <c r="B39" s="176" t="s">
        <v>77</v>
      </c>
      <c r="C39" s="7">
        <v>948</v>
      </c>
      <c r="D39" s="8" t="s">
        <v>43</v>
      </c>
      <c r="E39" s="8" t="s">
        <v>65</v>
      </c>
      <c r="F39" s="17" t="s">
        <v>67</v>
      </c>
      <c r="G39" s="8" t="s">
        <v>78</v>
      </c>
      <c r="H39" s="8"/>
      <c r="I39" s="45"/>
      <c r="J39" s="98">
        <f t="shared" ref="J39:P39" si="7">J40+J41</f>
        <v>0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59">
        <f t="shared" si="7"/>
        <v>0</v>
      </c>
      <c r="P39" s="59">
        <f t="shared" si="7"/>
        <v>0</v>
      </c>
    </row>
    <row r="40" spans="1:16" ht="17.25" hidden="1" customHeight="1">
      <c r="A40" s="7"/>
      <c r="B40" s="176" t="s">
        <v>79</v>
      </c>
      <c r="C40" s="7">
        <v>948</v>
      </c>
      <c r="D40" s="8" t="s">
        <v>43</v>
      </c>
      <c r="E40" s="8" t="s">
        <v>65</v>
      </c>
      <c r="F40" s="17" t="s">
        <v>67</v>
      </c>
      <c r="G40" s="8" t="s">
        <v>78</v>
      </c>
      <c r="H40" s="8" t="s">
        <v>80</v>
      </c>
      <c r="I40" s="45"/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59">
        <v>0</v>
      </c>
      <c r="P40" s="59">
        <v>0</v>
      </c>
    </row>
    <row r="41" spans="1:16" ht="17.25" hidden="1" customHeight="1">
      <c r="A41" s="7"/>
      <c r="B41" s="172" t="s">
        <v>81</v>
      </c>
      <c r="C41" s="7">
        <v>948</v>
      </c>
      <c r="D41" s="8" t="s">
        <v>43</v>
      </c>
      <c r="E41" s="8" t="s">
        <v>65</v>
      </c>
      <c r="F41" s="17" t="s">
        <v>67</v>
      </c>
      <c r="G41" s="8" t="s">
        <v>78</v>
      </c>
      <c r="H41" s="8" t="s">
        <v>82</v>
      </c>
      <c r="I41" s="45"/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59">
        <v>0</v>
      </c>
      <c r="P41" s="59">
        <v>0</v>
      </c>
    </row>
    <row r="42" spans="1:16" ht="17.25" customHeight="1">
      <c r="A42" s="7"/>
      <c r="B42" s="176" t="s">
        <v>83</v>
      </c>
      <c r="C42" s="7">
        <v>948</v>
      </c>
      <c r="D42" s="8" t="s">
        <v>43</v>
      </c>
      <c r="E42" s="8" t="s">
        <v>65</v>
      </c>
      <c r="F42" s="8" t="s">
        <v>67</v>
      </c>
      <c r="G42" s="8" t="s">
        <v>84</v>
      </c>
      <c r="H42" s="8"/>
      <c r="I42" s="45"/>
      <c r="J42" s="98">
        <f>SUM(J43:J52)</f>
        <v>201194.28</v>
      </c>
      <c r="K42" s="98">
        <f>SUM(K43:K52)</f>
        <v>22805.71</v>
      </c>
      <c r="L42" s="98">
        <f>SUM(L43:L52)</f>
        <v>20760</v>
      </c>
      <c r="M42" s="98">
        <f>SUM(M43:M52)</f>
        <v>57500</v>
      </c>
      <c r="N42" s="98">
        <f>SUM(N43:N52)</f>
        <v>302259.99000000005</v>
      </c>
      <c r="O42" s="59">
        <f>SUM(O43:O54)</f>
        <v>0</v>
      </c>
      <c r="P42" s="59">
        <f>SUM(P43:P54)</f>
        <v>0</v>
      </c>
    </row>
    <row r="43" spans="1:16" ht="17.25" customHeight="1">
      <c r="A43" s="7"/>
      <c r="B43" s="172" t="s">
        <v>85</v>
      </c>
      <c r="C43" s="7">
        <v>948</v>
      </c>
      <c r="D43" s="8" t="s">
        <v>43</v>
      </c>
      <c r="E43" s="8" t="s">
        <v>65</v>
      </c>
      <c r="F43" s="8" t="s">
        <v>67</v>
      </c>
      <c r="G43" s="8" t="s">
        <v>84</v>
      </c>
      <c r="H43" s="8" t="s">
        <v>80</v>
      </c>
      <c r="I43" s="45"/>
      <c r="J43" s="99">
        <v>10000</v>
      </c>
      <c r="K43" s="99">
        <v>10000</v>
      </c>
      <c r="L43" s="99">
        <v>10000</v>
      </c>
      <c r="M43" s="99">
        <v>10000</v>
      </c>
      <c r="N43" s="99">
        <f>SUM(J43:M43)</f>
        <v>40000</v>
      </c>
      <c r="O43" s="59">
        <v>0</v>
      </c>
      <c r="P43" s="59">
        <v>0</v>
      </c>
    </row>
    <row r="44" spans="1:16" ht="17.25" customHeight="1">
      <c r="A44" s="7"/>
      <c r="B44" s="172" t="s">
        <v>73</v>
      </c>
      <c r="C44" s="7">
        <v>948</v>
      </c>
      <c r="D44" s="8" t="s">
        <v>43</v>
      </c>
      <c r="E44" s="8" t="s">
        <v>65</v>
      </c>
      <c r="F44" s="8" t="s">
        <v>67</v>
      </c>
      <c r="G44" s="8" t="s">
        <v>84</v>
      </c>
      <c r="H44" s="8" t="s">
        <v>74</v>
      </c>
      <c r="I44" s="45"/>
      <c r="J44" s="99">
        <v>2000</v>
      </c>
      <c r="K44" s="99">
        <v>2000</v>
      </c>
      <c r="L44" s="99">
        <v>2000</v>
      </c>
      <c r="M44" s="99">
        <v>2000</v>
      </c>
      <c r="N44" s="99">
        <f t="shared" ref="N44:N56" si="8">SUM(J44:M44)</f>
        <v>8000</v>
      </c>
      <c r="O44" s="59">
        <v>0</v>
      </c>
      <c r="P44" s="59">
        <v>0</v>
      </c>
    </row>
    <row r="45" spans="1:16" ht="17.25" customHeight="1">
      <c r="A45" s="7"/>
      <c r="B45" s="172" t="s">
        <v>86</v>
      </c>
      <c r="C45" s="7">
        <v>948</v>
      </c>
      <c r="D45" s="8" t="s">
        <v>43</v>
      </c>
      <c r="E45" s="8" t="s">
        <v>65</v>
      </c>
      <c r="F45" s="8" t="s">
        <v>67</v>
      </c>
      <c r="G45" s="17" t="s">
        <v>87</v>
      </c>
      <c r="H45" s="8" t="s">
        <v>88</v>
      </c>
      <c r="I45" s="45"/>
      <c r="J45" s="99">
        <f>41500-4000</f>
        <v>37500</v>
      </c>
      <c r="K45" s="99">
        <v>8000</v>
      </c>
      <c r="L45" s="99">
        <v>8760</v>
      </c>
      <c r="M45" s="99">
        <v>45500</v>
      </c>
      <c r="N45" s="99">
        <f t="shared" si="8"/>
        <v>99760</v>
      </c>
      <c r="O45" s="59">
        <v>0</v>
      </c>
      <c r="P45" s="59">
        <v>0</v>
      </c>
    </row>
    <row r="46" spans="1:16" ht="17.25" customHeight="1">
      <c r="A46" s="7"/>
      <c r="B46" s="172" t="s">
        <v>89</v>
      </c>
      <c r="C46" s="7">
        <v>948</v>
      </c>
      <c r="D46" s="8" t="s">
        <v>43</v>
      </c>
      <c r="E46" s="8" t="s">
        <v>65</v>
      </c>
      <c r="F46" s="8" t="s">
        <v>67</v>
      </c>
      <c r="G46" s="8" t="s">
        <v>84</v>
      </c>
      <c r="H46" s="8" t="s">
        <v>88</v>
      </c>
      <c r="I46" s="45"/>
      <c r="J46" s="99">
        <v>4000</v>
      </c>
      <c r="K46" s="99">
        <v>0</v>
      </c>
      <c r="L46" s="99">
        <v>0</v>
      </c>
      <c r="M46" s="99">
        <v>0</v>
      </c>
      <c r="N46" s="99">
        <f t="shared" si="8"/>
        <v>4000</v>
      </c>
      <c r="O46" s="59"/>
      <c r="P46" s="59"/>
    </row>
    <row r="47" spans="1:16" ht="17.25" customHeight="1">
      <c r="A47" s="7"/>
      <c r="B47" s="172" t="s">
        <v>89</v>
      </c>
      <c r="C47" s="7">
        <v>948</v>
      </c>
      <c r="D47" s="8" t="s">
        <v>43</v>
      </c>
      <c r="E47" s="8" t="s">
        <v>65</v>
      </c>
      <c r="F47" s="8" t="s">
        <v>67</v>
      </c>
      <c r="G47" s="8" t="s">
        <v>84</v>
      </c>
      <c r="H47" s="8" t="s">
        <v>90</v>
      </c>
      <c r="I47" s="45"/>
      <c r="J47" s="99">
        <v>146694.28</v>
      </c>
      <c r="K47" s="99">
        <v>0</v>
      </c>
      <c r="L47" s="99">
        <v>0</v>
      </c>
      <c r="M47" s="99">
        <v>0</v>
      </c>
      <c r="N47" s="99">
        <f t="shared" si="8"/>
        <v>146694.28</v>
      </c>
      <c r="O47" s="59">
        <v>0</v>
      </c>
      <c r="P47" s="59">
        <v>0</v>
      </c>
    </row>
    <row r="48" spans="1:16" ht="17.25" customHeight="1">
      <c r="A48" s="7"/>
      <c r="B48" s="172" t="s">
        <v>91</v>
      </c>
      <c r="C48" s="7">
        <v>948</v>
      </c>
      <c r="D48" s="8" t="s">
        <v>43</v>
      </c>
      <c r="E48" s="8" t="s">
        <v>65</v>
      </c>
      <c r="F48" s="8" t="s">
        <v>67</v>
      </c>
      <c r="G48" s="8" t="s">
        <v>84</v>
      </c>
      <c r="H48" s="8" t="s">
        <v>92</v>
      </c>
      <c r="I48" s="45"/>
      <c r="J48" s="99">
        <v>0</v>
      </c>
      <c r="K48" s="99">
        <v>2805.71</v>
      </c>
      <c r="L48" s="99">
        <v>0</v>
      </c>
      <c r="M48" s="99">
        <v>0</v>
      </c>
      <c r="N48" s="99">
        <f t="shared" si="8"/>
        <v>2805.71</v>
      </c>
      <c r="O48" s="59">
        <v>0</v>
      </c>
      <c r="P48" s="59">
        <v>0</v>
      </c>
    </row>
    <row r="49" spans="1:16" ht="17.25" hidden="1" customHeight="1">
      <c r="A49" s="7"/>
      <c r="B49" s="172" t="s">
        <v>93</v>
      </c>
      <c r="C49" s="7">
        <v>948</v>
      </c>
      <c r="D49" s="8" t="s">
        <v>43</v>
      </c>
      <c r="E49" s="8" t="s">
        <v>65</v>
      </c>
      <c r="F49" s="8" t="s">
        <v>67</v>
      </c>
      <c r="G49" s="8" t="s">
        <v>84</v>
      </c>
      <c r="H49" s="8" t="s">
        <v>94</v>
      </c>
      <c r="I49" s="45"/>
      <c r="J49" s="99">
        <v>0</v>
      </c>
      <c r="K49" s="99">
        <v>0</v>
      </c>
      <c r="L49" s="99">
        <v>0</v>
      </c>
      <c r="M49" s="99">
        <v>0</v>
      </c>
      <c r="N49" s="99">
        <f t="shared" si="8"/>
        <v>0</v>
      </c>
      <c r="O49" s="59">
        <v>0</v>
      </c>
      <c r="P49" s="59">
        <v>0</v>
      </c>
    </row>
    <row r="50" spans="1:16" ht="17.25" hidden="1" customHeight="1">
      <c r="A50" s="7"/>
      <c r="B50" s="172" t="s">
        <v>95</v>
      </c>
      <c r="C50" s="7">
        <v>948</v>
      </c>
      <c r="D50" s="8" t="s">
        <v>43</v>
      </c>
      <c r="E50" s="8" t="s">
        <v>65</v>
      </c>
      <c r="F50" s="8" t="s">
        <v>67</v>
      </c>
      <c r="G50" s="8" t="s">
        <v>84</v>
      </c>
      <c r="H50" s="8" t="s">
        <v>96</v>
      </c>
      <c r="I50" s="45"/>
      <c r="J50" s="99">
        <v>0</v>
      </c>
      <c r="K50" s="99">
        <v>0</v>
      </c>
      <c r="L50" s="99">
        <v>0</v>
      </c>
      <c r="M50" s="99">
        <v>0</v>
      </c>
      <c r="N50" s="99">
        <f t="shared" si="8"/>
        <v>0</v>
      </c>
      <c r="O50" s="59">
        <v>0</v>
      </c>
      <c r="P50" s="59">
        <v>0</v>
      </c>
    </row>
    <row r="51" spans="1:16" s="106" customFormat="1" ht="17.25" hidden="1" customHeight="1">
      <c r="A51" s="7"/>
      <c r="B51" s="172" t="s">
        <v>97</v>
      </c>
      <c r="C51" s="7">
        <v>948</v>
      </c>
      <c r="D51" s="8" t="s">
        <v>43</v>
      </c>
      <c r="E51" s="8" t="s">
        <v>65</v>
      </c>
      <c r="F51" s="8" t="s">
        <v>67</v>
      </c>
      <c r="G51" s="8" t="s">
        <v>84</v>
      </c>
      <c r="H51" s="8" t="s">
        <v>98</v>
      </c>
      <c r="I51" s="20"/>
      <c r="J51" s="99">
        <v>0</v>
      </c>
      <c r="K51" s="99">
        <v>0</v>
      </c>
      <c r="L51" s="99">
        <v>0</v>
      </c>
      <c r="M51" s="99">
        <v>0</v>
      </c>
      <c r="N51" s="99">
        <f t="shared" si="8"/>
        <v>0</v>
      </c>
      <c r="O51" s="59">
        <v>0</v>
      </c>
      <c r="P51" s="59">
        <v>0</v>
      </c>
    </row>
    <row r="52" spans="1:16" s="106" customFormat="1" ht="17.25" customHeight="1">
      <c r="A52" s="7"/>
      <c r="B52" s="172" t="s">
        <v>99</v>
      </c>
      <c r="C52" s="7">
        <v>948</v>
      </c>
      <c r="D52" s="8" t="s">
        <v>43</v>
      </c>
      <c r="E52" s="8" t="s">
        <v>65</v>
      </c>
      <c r="F52" s="8" t="s">
        <v>100</v>
      </c>
      <c r="G52" s="8" t="s">
        <v>84</v>
      </c>
      <c r="H52" s="8" t="s">
        <v>101</v>
      </c>
      <c r="I52" s="20"/>
      <c r="J52" s="99">
        <v>1000</v>
      </c>
      <c r="K52" s="99">
        <v>0</v>
      </c>
      <c r="L52" s="99">
        <v>0</v>
      </c>
      <c r="M52" s="99">
        <v>0</v>
      </c>
      <c r="N52" s="99">
        <f t="shared" si="8"/>
        <v>1000</v>
      </c>
      <c r="O52" s="59">
        <v>0</v>
      </c>
      <c r="P52" s="59">
        <v>0</v>
      </c>
    </row>
    <row r="53" spans="1:16" s="106" customFormat="1" ht="17.25" hidden="1" customHeight="1">
      <c r="A53" s="7"/>
      <c r="B53" s="172"/>
      <c r="C53" s="7"/>
      <c r="D53" s="8"/>
      <c r="E53" s="8"/>
      <c r="F53" s="8"/>
      <c r="G53" s="8"/>
      <c r="H53" s="8"/>
      <c r="I53" s="20"/>
      <c r="J53" s="99"/>
      <c r="K53" s="99"/>
      <c r="L53" s="99"/>
      <c r="M53" s="99"/>
      <c r="N53" s="99"/>
      <c r="O53" s="59"/>
      <c r="P53" s="59"/>
    </row>
    <row r="54" spans="1:16" s="108" customFormat="1" ht="17.25" customHeight="1">
      <c r="A54" s="31"/>
      <c r="B54" s="178" t="s">
        <v>102</v>
      </c>
      <c r="C54" s="31">
        <v>948</v>
      </c>
      <c r="D54" s="17" t="s">
        <v>43</v>
      </c>
      <c r="E54" s="17" t="s">
        <v>65</v>
      </c>
      <c r="F54" s="17" t="s">
        <v>67</v>
      </c>
      <c r="G54" s="17" t="s">
        <v>103</v>
      </c>
      <c r="H54" s="17"/>
      <c r="I54" s="45"/>
      <c r="J54" s="107">
        <f>SUM(J55:J57)</f>
        <v>576.34</v>
      </c>
      <c r="K54" s="107">
        <f>SUM(K55:K57)</f>
        <v>532.76</v>
      </c>
      <c r="L54" s="107">
        <f>SUM(L55:L57)</f>
        <v>0.39</v>
      </c>
      <c r="M54" s="107">
        <f>SUM(M55:M57)</f>
        <v>0</v>
      </c>
      <c r="N54" s="107">
        <f>SUM(N55:N57)</f>
        <v>1109.49</v>
      </c>
      <c r="O54" s="93">
        <v>0</v>
      </c>
      <c r="P54" s="93">
        <v>0</v>
      </c>
    </row>
    <row r="55" spans="1:16" ht="17.25" customHeight="1">
      <c r="A55" s="7"/>
      <c r="B55" s="172" t="s">
        <v>104</v>
      </c>
      <c r="C55" s="7">
        <v>949</v>
      </c>
      <c r="D55" s="8" t="s">
        <v>43</v>
      </c>
      <c r="E55" s="8" t="s">
        <v>65</v>
      </c>
      <c r="F55" s="8" t="s">
        <v>67</v>
      </c>
      <c r="G55" s="8" t="s">
        <v>105</v>
      </c>
      <c r="H55" s="8" t="s">
        <v>106</v>
      </c>
      <c r="I55" s="20"/>
      <c r="J55" s="99">
        <v>530</v>
      </c>
      <c r="K55" s="99">
        <v>530</v>
      </c>
      <c r="L55" s="99">
        <v>0</v>
      </c>
      <c r="M55" s="99">
        <v>0</v>
      </c>
      <c r="N55" s="99">
        <f>SUM(J55:M55)</f>
        <v>1060</v>
      </c>
      <c r="O55" s="59"/>
      <c r="P55" s="59"/>
    </row>
    <row r="56" spans="1:16" ht="17.25" customHeight="1">
      <c r="A56" s="7"/>
      <c r="B56" s="172" t="s">
        <v>104</v>
      </c>
      <c r="C56" s="7">
        <v>949</v>
      </c>
      <c r="D56" s="8" t="s">
        <v>43</v>
      </c>
      <c r="E56" s="8" t="s">
        <v>65</v>
      </c>
      <c r="F56" s="8" t="s">
        <v>67</v>
      </c>
      <c r="G56" s="8" t="s">
        <v>107</v>
      </c>
      <c r="H56" s="8" t="s">
        <v>108</v>
      </c>
      <c r="I56" s="20"/>
      <c r="J56" s="99">
        <v>0</v>
      </c>
      <c r="K56" s="99">
        <v>0.01</v>
      </c>
      <c r="L56" s="99">
        <v>0.39</v>
      </c>
      <c r="M56" s="99">
        <v>0</v>
      </c>
      <c r="N56" s="99">
        <f t="shared" si="8"/>
        <v>0.4</v>
      </c>
      <c r="O56" s="59">
        <v>0</v>
      </c>
      <c r="P56" s="59">
        <v>0</v>
      </c>
    </row>
    <row r="57" spans="1:16" ht="17.25" customHeight="1">
      <c r="A57" s="7"/>
      <c r="B57" s="172" t="s">
        <v>104</v>
      </c>
      <c r="C57" s="7">
        <v>949</v>
      </c>
      <c r="D57" s="8" t="s">
        <v>43</v>
      </c>
      <c r="E57" s="8" t="s">
        <v>65</v>
      </c>
      <c r="F57" s="8" t="s">
        <v>67</v>
      </c>
      <c r="G57" s="8" t="s">
        <v>107</v>
      </c>
      <c r="H57" s="8" t="s">
        <v>109</v>
      </c>
      <c r="I57" s="20"/>
      <c r="J57" s="99">
        <v>46.34</v>
      </c>
      <c r="K57" s="99">
        <v>2.75</v>
      </c>
      <c r="L57" s="99">
        <v>0</v>
      </c>
      <c r="M57" s="99">
        <v>0</v>
      </c>
      <c r="N57" s="99">
        <f>SUM(J57:M57)</f>
        <v>49.09</v>
      </c>
      <c r="O57" s="59">
        <v>0</v>
      </c>
      <c r="P57" s="59">
        <v>0</v>
      </c>
    </row>
    <row r="58" spans="1:16" ht="17.25" customHeight="1">
      <c r="A58" s="7"/>
      <c r="B58" s="179" t="s">
        <v>110</v>
      </c>
      <c r="C58" s="31">
        <v>948</v>
      </c>
      <c r="D58" s="17" t="s">
        <v>43</v>
      </c>
      <c r="E58" s="17" t="s">
        <v>65</v>
      </c>
      <c r="F58" s="17" t="s">
        <v>111</v>
      </c>
      <c r="G58" s="17" t="s">
        <v>84</v>
      </c>
      <c r="H58" s="17"/>
      <c r="I58" s="45"/>
      <c r="J58" s="92">
        <f t="shared" ref="J58:P58" si="9">J59</f>
        <v>900</v>
      </c>
      <c r="K58" s="92">
        <f t="shared" si="9"/>
        <v>900</v>
      </c>
      <c r="L58" s="92">
        <f t="shared" si="9"/>
        <v>900</v>
      </c>
      <c r="M58" s="92">
        <f t="shared" si="9"/>
        <v>900</v>
      </c>
      <c r="N58" s="92">
        <f t="shared" si="9"/>
        <v>3600</v>
      </c>
      <c r="O58" s="93">
        <f t="shared" si="9"/>
        <v>3600</v>
      </c>
      <c r="P58" s="93">
        <f t="shared" si="9"/>
        <v>3600</v>
      </c>
    </row>
    <row r="59" spans="1:16" ht="17.25" customHeight="1">
      <c r="A59" s="7"/>
      <c r="B59" s="172" t="s">
        <v>97</v>
      </c>
      <c r="C59" s="7">
        <v>948</v>
      </c>
      <c r="D59" s="8" t="s">
        <v>43</v>
      </c>
      <c r="E59" s="8" t="s">
        <v>65</v>
      </c>
      <c r="F59" s="8" t="s">
        <v>111</v>
      </c>
      <c r="G59" s="8" t="s">
        <v>84</v>
      </c>
      <c r="H59" s="8" t="s">
        <v>101</v>
      </c>
      <c r="I59" s="20" t="s">
        <v>112</v>
      </c>
      <c r="J59" s="99">
        <v>900</v>
      </c>
      <c r="K59" s="99">
        <v>900</v>
      </c>
      <c r="L59" s="99">
        <v>900</v>
      </c>
      <c r="M59" s="99">
        <v>900</v>
      </c>
      <c r="N59" s="99">
        <f>SUM(J59:M59)</f>
        <v>3600</v>
      </c>
      <c r="O59" s="59">
        <v>3600</v>
      </c>
      <c r="P59" s="59">
        <v>3600</v>
      </c>
    </row>
    <row r="60" spans="1:16" ht="17.25" hidden="1" customHeight="1">
      <c r="A60" s="7"/>
      <c r="B60" s="180" t="s">
        <v>113</v>
      </c>
      <c r="C60" s="105">
        <v>948</v>
      </c>
      <c r="D60" s="19" t="s">
        <v>43</v>
      </c>
      <c r="E60" s="19" t="s">
        <v>65</v>
      </c>
      <c r="F60" s="8" t="s">
        <v>114</v>
      </c>
      <c r="G60" s="19" t="s">
        <v>115</v>
      </c>
      <c r="H60" s="19"/>
      <c r="I60" s="49"/>
      <c r="J60" s="92">
        <f>J62</f>
        <v>0</v>
      </c>
      <c r="K60" s="92">
        <f>K62</f>
        <v>0</v>
      </c>
      <c r="L60" s="92">
        <f>L62</f>
        <v>0</v>
      </c>
      <c r="M60" s="92">
        <f>M62</f>
        <v>0</v>
      </c>
      <c r="N60" s="92">
        <f>SUM(J60:M60)</f>
        <v>0</v>
      </c>
      <c r="O60" s="93">
        <f>O61</f>
        <v>0</v>
      </c>
      <c r="P60" s="93">
        <f>P61</f>
        <v>0</v>
      </c>
    </row>
    <row r="61" spans="1:16" ht="17.25" hidden="1" customHeight="1">
      <c r="A61" s="7"/>
      <c r="B61" s="172" t="s">
        <v>116</v>
      </c>
      <c r="C61" s="7">
        <v>948</v>
      </c>
      <c r="D61" s="8" t="s">
        <v>43</v>
      </c>
      <c r="E61" s="8" t="s">
        <v>65</v>
      </c>
      <c r="F61" s="8" t="s">
        <v>114</v>
      </c>
      <c r="G61" s="20" t="s">
        <v>117</v>
      </c>
      <c r="H61" s="8"/>
      <c r="I61" s="20"/>
      <c r="J61" s="98">
        <v>0</v>
      </c>
      <c r="K61" s="98">
        <v>0</v>
      </c>
      <c r="L61" s="98">
        <v>0</v>
      </c>
      <c r="M61" s="98">
        <v>0</v>
      </c>
      <c r="N61" s="98">
        <f>SUM(J61:M61)</f>
        <v>0</v>
      </c>
      <c r="O61" s="59">
        <f>O62</f>
        <v>0</v>
      </c>
      <c r="P61" s="59">
        <f>P62</f>
        <v>0</v>
      </c>
    </row>
    <row r="62" spans="1:16" ht="17.25" hidden="1" customHeight="1">
      <c r="A62" s="7"/>
      <c r="B62" s="172" t="s">
        <v>118</v>
      </c>
      <c r="C62" s="7">
        <v>948</v>
      </c>
      <c r="D62" s="8" t="s">
        <v>43</v>
      </c>
      <c r="E62" s="8" t="s">
        <v>65</v>
      </c>
      <c r="F62" s="8" t="s">
        <v>114</v>
      </c>
      <c r="G62" s="8" t="s">
        <v>117</v>
      </c>
      <c r="H62" s="8" t="s">
        <v>119</v>
      </c>
      <c r="I62" s="20"/>
      <c r="J62" s="98">
        <v>0</v>
      </c>
      <c r="K62" s="98">
        <v>0</v>
      </c>
      <c r="L62" s="98">
        <v>0</v>
      </c>
      <c r="M62" s="98">
        <v>0</v>
      </c>
      <c r="N62" s="98">
        <f>SUM(J62:M62)</f>
        <v>0</v>
      </c>
      <c r="O62" s="59">
        <v>0</v>
      </c>
      <c r="P62" s="59">
        <v>0</v>
      </c>
    </row>
    <row r="63" spans="1:16" ht="17.25" hidden="1" customHeight="1">
      <c r="A63" s="7"/>
      <c r="B63" s="181" t="s">
        <v>120</v>
      </c>
      <c r="C63" s="109">
        <v>948</v>
      </c>
      <c r="D63" s="22" t="s">
        <v>43</v>
      </c>
      <c r="E63" s="22" t="s">
        <v>65</v>
      </c>
      <c r="F63" s="21" t="s">
        <v>121</v>
      </c>
      <c r="G63" s="22" t="s">
        <v>103</v>
      </c>
      <c r="H63" s="19"/>
      <c r="I63" s="49"/>
      <c r="J63" s="95">
        <f t="shared" ref="J63:P63" si="10">J64+J65</f>
        <v>0</v>
      </c>
      <c r="K63" s="95">
        <f t="shared" si="10"/>
        <v>0</v>
      </c>
      <c r="L63" s="95">
        <f t="shared" si="10"/>
        <v>0</v>
      </c>
      <c r="M63" s="95">
        <f t="shared" si="10"/>
        <v>0</v>
      </c>
      <c r="N63" s="95">
        <f t="shared" si="10"/>
        <v>0</v>
      </c>
      <c r="O63" s="96">
        <f t="shared" si="10"/>
        <v>0</v>
      </c>
      <c r="P63" s="96">
        <f t="shared" si="10"/>
        <v>0</v>
      </c>
    </row>
    <row r="64" spans="1:16" ht="17.25" hidden="1" customHeight="1">
      <c r="A64" s="7"/>
      <c r="B64" s="182" t="s">
        <v>122</v>
      </c>
      <c r="C64" s="110">
        <v>948</v>
      </c>
      <c r="D64" s="24" t="s">
        <v>43</v>
      </c>
      <c r="E64" s="24" t="s">
        <v>65</v>
      </c>
      <c r="F64" s="23" t="s">
        <v>121</v>
      </c>
      <c r="G64" s="24" t="s">
        <v>123</v>
      </c>
      <c r="H64" s="37" t="s">
        <v>124</v>
      </c>
      <c r="I64" s="20"/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59">
        <v>0</v>
      </c>
      <c r="P64" s="59">
        <v>0</v>
      </c>
    </row>
    <row r="65" spans="1:16" ht="17.25" hidden="1" customHeight="1">
      <c r="A65" s="7"/>
      <c r="B65" s="182" t="s">
        <v>125</v>
      </c>
      <c r="C65" s="110">
        <v>948</v>
      </c>
      <c r="D65" s="24" t="s">
        <v>43</v>
      </c>
      <c r="E65" s="24" t="s">
        <v>65</v>
      </c>
      <c r="F65" s="23" t="s">
        <v>121</v>
      </c>
      <c r="G65" s="24" t="s">
        <v>105</v>
      </c>
      <c r="H65" s="37" t="s">
        <v>124</v>
      </c>
      <c r="I65" s="20"/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59">
        <v>0</v>
      </c>
      <c r="P65" s="59">
        <v>0</v>
      </c>
    </row>
    <row r="66" spans="1:16" s="104" customFormat="1" ht="17.25" customHeight="1">
      <c r="A66" s="102"/>
      <c r="B66" s="173" t="s">
        <v>126</v>
      </c>
      <c r="C66" s="103">
        <v>948</v>
      </c>
      <c r="D66" s="16" t="s">
        <v>43</v>
      </c>
      <c r="E66" s="16" t="s">
        <v>127</v>
      </c>
      <c r="F66" s="16"/>
      <c r="G66" s="16"/>
      <c r="H66" s="16"/>
      <c r="I66" s="49"/>
      <c r="J66" s="95">
        <f>J67</f>
        <v>21922</v>
      </c>
      <c r="K66" s="95">
        <f>K67</f>
        <v>0</v>
      </c>
      <c r="L66" s="95">
        <f>L67</f>
        <v>0</v>
      </c>
      <c r="M66" s="95">
        <f>M67</f>
        <v>0</v>
      </c>
      <c r="N66" s="95">
        <f t="shared" ref="N66:N72" si="11">SUM(J66:M66)</f>
        <v>21922</v>
      </c>
      <c r="O66" s="96">
        <f>O67</f>
        <v>21922</v>
      </c>
      <c r="P66" s="96">
        <v>0</v>
      </c>
    </row>
    <row r="67" spans="1:16" ht="17.25" customHeight="1">
      <c r="A67" s="7"/>
      <c r="B67" s="169" t="s">
        <v>128</v>
      </c>
      <c r="C67" s="34">
        <v>948</v>
      </c>
      <c r="D67" s="13" t="s">
        <v>43</v>
      </c>
      <c r="E67" s="13" t="s">
        <v>127</v>
      </c>
      <c r="F67" s="13" t="s">
        <v>129</v>
      </c>
      <c r="G67" s="13"/>
      <c r="H67" s="13"/>
      <c r="I67" s="45"/>
      <c r="J67" s="99">
        <f>J69</f>
        <v>21922</v>
      </c>
      <c r="K67" s="99">
        <f>K69</f>
        <v>0</v>
      </c>
      <c r="L67" s="99">
        <f>L69</f>
        <v>0</v>
      </c>
      <c r="M67" s="99">
        <f>M69</f>
        <v>0</v>
      </c>
      <c r="N67" s="99">
        <f t="shared" si="11"/>
        <v>21922</v>
      </c>
      <c r="O67" s="99">
        <f>O69</f>
        <v>21922</v>
      </c>
      <c r="P67" s="99">
        <v>0</v>
      </c>
    </row>
    <row r="68" spans="1:16" ht="17.25" customHeight="1">
      <c r="A68" s="7"/>
      <c r="B68" s="171" t="s">
        <v>116</v>
      </c>
      <c r="C68" s="7">
        <v>948</v>
      </c>
      <c r="D68" s="8" t="s">
        <v>43</v>
      </c>
      <c r="E68" s="8" t="s">
        <v>127</v>
      </c>
      <c r="F68" s="14" t="s">
        <v>130</v>
      </c>
      <c r="G68" s="13"/>
      <c r="H68" s="13"/>
      <c r="I68" s="45"/>
      <c r="J68" s="99">
        <v>4982</v>
      </c>
      <c r="K68" s="99">
        <v>4982</v>
      </c>
      <c r="L68" s="99">
        <v>4982</v>
      </c>
      <c r="M68" s="99">
        <v>4983</v>
      </c>
      <c r="N68" s="99">
        <f t="shared" si="11"/>
        <v>19929</v>
      </c>
      <c r="O68" s="99">
        <v>19929</v>
      </c>
      <c r="P68" s="99">
        <v>0</v>
      </c>
    </row>
    <row r="69" spans="1:16" ht="17.25" customHeight="1">
      <c r="A69" s="7"/>
      <c r="B69" s="171" t="s">
        <v>113</v>
      </c>
      <c r="C69" s="7">
        <v>948</v>
      </c>
      <c r="D69" s="8" t="s">
        <v>43</v>
      </c>
      <c r="E69" s="8" t="s">
        <v>127</v>
      </c>
      <c r="F69" s="14" t="s">
        <v>130</v>
      </c>
      <c r="G69" s="14" t="s">
        <v>115</v>
      </c>
      <c r="H69" s="13"/>
      <c r="I69" s="45"/>
      <c r="J69" s="99">
        <f>J70</f>
        <v>21922</v>
      </c>
      <c r="K69" s="99">
        <f>K70</f>
        <v>0</v>
      </c>
      <c r="L69" s="99">
        <f>L70</f>
        <v>0</v>
      </c>
      <c r="M69" s="99">
        <f>M70</f>
        <v>0</v>
      </c>
      <c r="N69" s="99">
        <f t="shared" si="11"/>
        <v>21922</v>
      </c>
      <c r="O69" s="99">
        <f>O70</f>
        <v>21922</v>
      </c>
      <c r="P69" s="99">
        <v>0</v>
      </c>
    </row>
    <row r="70" spans="1:16" ht="17.25" customHeight="1">
      <c r="A70" s="7"/>
      <c r="B70" s="172" t="s">
        <v>118</v>
      </c>
      <c r="C70" s="7">
        <v>948</v>
      </c>
      <c r="D70" s="8" t="s">
        <v>43</v>
      </c>
      <c r="E70" s="8" t="s">
        <v>127</v>
      </c>
      <c r="F70" s="14" t="s">
        <v>130</v>
      </c>
      <c r="G70" s="14" t="s">
        <v>117</v>
      </c>
      <c r="H70" s="8" t="s">
        <v>119</v>
      </c>
      <c r="I70" s="20" t="s">
        <v>131</v>
      </c>
      <c r="J70" s="99">
        <v>21922</v>
      </c>
      <c r="K70" s="99">
        <v>0</v>
      </c>
      <c r="L70" s="99">
        <v>0</v>
      </c>
      <c r="M70" s="99">
        <v>0</v>
      </c>
      <c r="N70" s="99">
        <f t="shared" si="11"/>
        <v>21922</v>
      </c>
      <c r="O70" s="99">
        <v>21922</v>
      </c>
      <c r="P70" s="99">
        <v>0</v>
      </c>
    </row>
    <row r="71" spans="1:16" s="112" customFormat="1" ht="17.25" hidden="1" customHeight="1">
      <c r="A71" s="105"/>
      <c r="B71" s="180" t="s">
        <v>132</v>
      </c>
      <c r="C71" s="105">
        <v>948</v>
      </c>
      <c r="D71" s="19" t="s">
        <v>43</v>
      </c>
      <c r="E71" s="19" t="s">
        <v>133</v>
      </c>
      <c r="F71" s="18"/>
      <c r="G71" s="18"/>
      <c r="H71" s="19"/>
      <c r="I71" s="49"/>
      <c r="J71" s="111">
        <v>0</v>
      </c>
      <c r="K71" s="111">
        <v>0</v>
      </c>
      <c r="L71" s="111">
        <v>0</v>
      </c>
      <c r="M71" s="111">
        <v>0</v>
      </c>
      <c r="N71" s="111">
        <f t="shared" si="11"/>
        <v>0</v>
      </c>
      <c r="O71" s="96">
        <v>0</v>
      </c>
      <c r="P71" s="96">
        <v>0</v>
      </c>
    </row>
    <row r="72" spans="1:16" s="106" customFormat="1" ht="17.25" hidden="1" customHeight="1">
      <c r="A72" s="7"/>
      <c r="B72" s="172" t="s">
        <v>134</v>
      </c>
      <c r="C72" s="7">
        <v>949</v>
      </c>
      <c r="D72" s="8" t="s">
        <v>43</v>
      </c>
      <c r="E72" s="8" t="s">
        <v>133</v>
      </c>
      <c r="F72" s="14" t="s">
        <v>135</v>
      </c>
      <c r="G72" s="14" t="s">
        <v>136</v>
      </c>
      <c r="H72" s="8" t="s">
        <v>137</v>
      </c>
      <c r="I72" s="20"/>
      <c r="J72" s="99">
        <v>0</v>
      </c>
      <c r="K72" s="99">
        <v>0</v>
      </c>
      <c r="L72" s="99">
        <v>0</v>
      </c>
      <c r="M72" s="99">
        <v>0</v>
      </c>
      <c r="N72" s="99">
        <f t="shared" si="11"/>
        <v>0</v>
      </c>
      <c r="O72" s="59">
        <v>0</v>
      </c>
      <c r="P72" s="59">
        <v>0</v>
      </c>
    </row>
    <row r="73" spans="1:16" s="106" customFormat="1" ht="17.25" hidden="1" customHeight="1">
      <c r="A73" s="7"/>
      <c r="B73" s="172" t="s">
        <v>138</v>
      </c>
      <c r="C73" s="7">
        <v>948</v>
      </c>
      <c r="D73" s="8" t="s">
        <v>43</v>
      </c>
      <c r="E73" s="8" t="s">
        <v>133</v>
      </c>
      <c r="F73" s="14" t="s">
        <v>139</v>
      </c>
      <c r="G73" s="14" t="s">
        <v>136</v>
      </c>
      <c r="H73" s="8" t="s">
        <v>137</v>
      </c>
      <c r="I73" s="20"/>
      <c r="J73" s="99">
        <v>0</v>
      </c>
      <c r="K73" s="99">
        <v>0</v>
      </c>
      <c r="L73" s="99">
        <v>0</v>
      </c>
      <c r="M73" s="99">
        <v>0</v>
      </c>
      <c r="N73" s="99">
        <f>SUM(J73:M73)</f>
        <v>0</v>
      </c>
      <c r="O73" s="59">
        <v>0</v>
      </c>
      <c r="P73" s="59">
        <v>0</v>
      </c>
    </row>
    <row r="74" spans="1:16" s="113" customFormat="1" ht="17.25" customHeight="1">
      <c r="A74" s="103"/>
      <c r="B74" s="183" t="s">
        <v>140</v>
      </c>
      <c r="C74" s="103">
        <v>948</v>
      </c>
      <c r="D74" s="16" t="s">
        <v>43</v>
      </c>
      <c r="E74" s="16" t="s">
        <v>141</v>
      </c>
      <c r="F74" s="16"/>
      <c r="G74" s="16"/>
      <c r="H74" s="16"/>
      <c r="I74" s="49"/>
      <c r="J74" s="95">
        <v>0</v>
      </c>
      <c r="K74" s="95">
        <v>3000</v>
      </c>
      <c r="L74" s="95">
        <f>L75</f>
        <v>0</v>
      </c>
      <c r="M74" s="95">
        <f>M75</f>
        <v>0</v>
      </c>
      <c r="N74" s="95">
        <v>3000</v>
      </c>
      <c r="O74" s="95">
        <v>0</v>
      </c>
      <c r="P74" s="95">
        <v>0</v>
      </c>
    </row>
    <row r="75" spans="1:16" ht="17.25" customHeight="1">
      <c r="A75" s="7"/>
      <c r="B75" s="169" t="s">
        <v>128</v>
      </c>
      <c r="C75" s="31">
        <v>948</v>
      </c>
      <c r="D75" s="13" t="s">
        <v>43</v>
      </c>
      <c r="E75" s="13" t="s">
        <v>141</v>
      </c>
      <c r="F75" s="17" t="s">
        <v>142</v>
      </c>
      <c r="G75" s="8"/>
      <c r="H75" s="8"/>
      <c r="I75" s="20"/>
      <c r="J75" s="92"/>
      <c r="K75" s="92"/>
      <c r="L75" s="92">
        <v>0</v>
      </c>
      <c r="M75" s="98">
        <v>0</v>
      </c>
      <c r="N75" s="98">
        <v>3000</v>
      </c>
      <c r="O75" s="98">
        <v>0</v>
      </c>
      <c r="P75" s="98">
        <v>0</v>
      </c>
    </row>
    <row r="76" spans="1:16" ht="17.25" customHeight="1">
      <c r="A76" s="7"/>
      <c r="B76" s="170" t="s">
        <v>143</v>
      </c>
      <c r="C76" s="7">
        <v>948</v>
      </c>
      <c r="D76" s="14" t="s">
        <v>43</v>
      </c>
      <c r="E76" s="14" t="s">
        <v>141</v>
      </c>
      <c r="F76" s="14" t="s">
        <v>144</v>
      </c>
      <c r="G76" s="8"/>
      <c r="H76" s="8"/>
      <c r="I76" s="20"/>
      <c r="J76" s="92">
        <v>0</v>
      </c>
      <c r="K76" s="98">
        <v>0</v>
      </c>
      <c r="L76" s="98">
        <v>0</v>
      </c>
      <c r="M76" s="98">
        <v>0</v>
      </c>
      <c r="N76" s="98">
        <v>3000</v>
      </c>
      <c r="O76" s="98">
        <v>0</v>
      </c>
      <c r="P76" s="98">
        <v>0</v>
      </c>
    </row>
    <row r="77" spans="1:16" ht="17.25" customHeight="1">
      <c r="A77" s="7"/>
      <c r="B77" s="176" t="s">
        <v>75</v>
      </c>
      <c r="C77" s="7">
        <v>948</v>
      </c>
      <c r="D77" s="14" t="s">
        <v>43</v>
      </c>
      <c r="E77" s="14" t="s">
        <v>141</v>
      </c>
      <c r="F77" s="14" t="s">
        <v>144</v>
      </c>
      <c r="G77" s="8" t="s">
        <v>103</v>
      </c>
      <c r="H77" s="8"/>
      <c r="I77" s="20"/>
      <c r="J77" s="92"/>
      <c r="K77" s="98"/>
      <c r="L77" s="98">
        <v>0</v>
      </c>
      <c r="M77" s="98">
        <v>0</v>
      </c>
      <c r="N77" s="98">
        <v>3000</v>
      </c>
      <c r="O77" s="98">
        <v>0</v>
      </c>
      <c r="P77" s="98">
        <v>0</v>
      </c>
    </row>
    <row r="78" spans="1:16" ht="17.25" customHeight="1">
      <c r="A78" s="7"/>
      <c r="B78" s="172" t="s">
        <v>97</v>
      </c>
      <c r="C78" s="7">
        <v>948</v>
      </c>
      <c r="D78" s="13" t="s">
        <v>43</v>
      </c>
      <c r="E78" s="13" t="s">
        <v>141</v>
      </c>
      <c r="F78" s="14" t="s">
        <v>144</v>
      </c>
      <c r="G78" s="8" t="s">
        <v>145</v>
      </c>
      <c r="H78" s="8" t="s">
        <v>101</v>
      </c>
      <c r="I78" s="20"/>
      <c r="J78" s="99">
        <v>0</v>
      </c>
      <c r="K78" s="99">
        <v>3000</v>
      </c>
      <c r="L78" s="99">
        <v>0</v>
      </c>
      <c r="M78" s="99">
        <v>0</v>
      </c>
      <c r="N78" s="99">
        <f>SUM(J78:M78)</f>
        <v>3000</v>
      </c>
      <c r="O78" s="99">
        <v>0</v>
      </c>
      <c r="P78" s="99">
        <v>0</v>
      </c>
    </row>
    <row r="79" spans="1:16" s="116" customFormat="1" ht="17.25" customHeight="1">
      <c r="A79" s="114"/>
      <c r="B79" s="184" t="s">
        <v>146</v>
      </c>
      <c r="C79" s="114">
        <v>948</v>
      </c>
      <c r="D79" s="115" t="s">
        <v>43</v>
      </c>
      <c r="E79" s="115" t="s">
        <v>147</v>
      </c>
      <c r="F79" s="25"/>
      <c r="G79" s="25"/>
      <c r="H79" s="25"/>
      <c r="I79" s="27"/>
      <c r="J79" s="95">
        <f t="shared" ref="J79:P79" si="12">J80+J93+J86</f>
        <v>110633</v>
      </c>
      <c r="K79" s="95">
        <f t="shared" si="12"/>
        <v>267102</v>
      </c>
      <c r="L79" s="95">
        <f t="shared" si="12"/>
        <v>139633</v>
      </c>
      <c r="M79" s="95">
        <f t="shared" si="12"/>
        <v>132632</v>
      </c>
      <c r="N79" s="95">
        <f t="shared" si="12"/>
        <v>650000</v>
      </c>
      <c r="O79" s="96">
        <f t="shared" si="12"/>
        <v>646016</v>
      </c>
      <c r="P79" s="96">
        <f t="shared" si="12"/>
        <v>750965</v>
      </c>
    </row>
    <row r="80" spans="1:16" s="120" customFormat="1" ht="17.25" customHeight="1">
      <c r="A80" s="117"/>
      <c r="B80" s="181" t="s">
        <v>128</v>
      </c>
      <c r="C80" s="117">
        <v>948</v>
      </c>
      <c r="D80" s="27" t="s">
        <v>43</v>
      </c>
      <c r="E80" s="27" t="s">
        <v>147</v>
      </c>
      <c r="F80" s="26" t="s">
        <v>148</v>
      </c>
      <c r="G80" s="27"/>
      <c r="H80" s="27"/>
      <c r="I80" s="27"/>
      <c r="J80" s="118">
        <f t="shared" ref="J80:P81" si="13">J81</f>
        <v>65000</v>
      </c>
      <c r="K80" s="118">
        <f t="shared" si="13"/>
        <v>75000</v>
      </c>
      <c r="L80" s="118">
        <f t="shared" si="13"/>
        <v>84000</v>
      </c>
      <c r="M80" s="118">
        <f t="shared" si="13"/>
        <v>76000</v>
      </c>
      <c r="N80" s="118">
        <f t="shared" si="13"/>
        <v>300000</v>
      </c>
      <c r="O80" s="119">
        <f t="shared" si="13"/>
        <v>150000</v>
      </c>
      <c r="P80" s="119">
        <f t="shared" si="13"/>
        <v>150000</v>
      </c>
    </row>
    <row r="81" spans="1:18" s="97" customFormat="1" ht="17.25" customHeight="1">
      <c r="A81" s="94"/>
      <c r="B81" s="185" t="s">
        <v>149</v>
      </c>
      <c r="C81" s="121">
        <v>948</v>
      </c>
      <c r="D81" s="28" t="s">
        <v>43</v>
      </c>
      <c r="E81" s="28" t="s">
        <v>147</v>
      </c>
      <c r="F81" s="28" t="s">
        <v>148</v>
      </c>
      <c r="G81" s="28"/>
      <c r="H81" s="28"/>
      <c r="I81" s="49"/>
      <c r="J81" s="95">
        <f t="shared" si="13"/>
        <v>65000</v>
      </c>
      <c r="K81" s="95">
        <f t="shared" si="13"/>
        <v>75000</v>
      </c>
      <c r="L81" s="95">
        <f t="shared" si="13"/>
        <v>84000</v>
      </c>
      <c r="M81" s="95">
        <f t="shared" si="13"/>
        <v>76000</v>
      </c>
      <c r="N81" s="95">
        <f t="shared" si="13"/>
        <v>300000</v>
      </c>
      <c r="O81" s="96">
        <f t="shared" si="13"/>
        <v>150000</v>
      </c>
      <c r="P81" s="96">
        <f t="shared" si="13"/>
        <v>150000</v>
      </c>
      <c r="Q81" s="122"/>
    </row>
    <row r="82" spans="1:18" s="97" customFormat="1" ht="17.25" customHeight="1">
      <c r="A82" s="94"/>
      <c r="B82" s="186" t="s">
        <v>75</v>
      </c>
      <c r="C82" s="94">
        <v>948</v>
      </c>
      <c r="D82" s="26" t="s">
        <v>43</v>
      </c>
      <c r="E82" s="26" t="s">
        <v>147</v>
      </c>
      <c r="F82" s="26" t="s">
        <v>148</v>
      </c>
      <c r="G82" s="26" t="s">
        <v>76</v>
      </c>
      <c r="H82" s="26"/>
      <c r="I82" s="49"/>
      <c r="J82" s="118">
        <f t="shared" ref="J82:P82" si="14">SUM(J83:J85)</f>
        <v>65000</v>
      </c>
      <c r="K82" s="118">
        <f t="shared" si="14"/>
        <v>75000</v>
      </c>
      <c r="L82" s="118">
        <f t="shared" si="14"/>
        <v>84000</v>
      </c>
      <c r="M82" s="118">
        <f t="shared" si="14"/>
        <v>76000</v>
      </c>
      <c r="N82" s="118">
        <f t="shared" si="14"/>
        <v>300000</v>
      </c>
      <c r="O82" s="119">
        <f t="shared" si="14"/>
        <v>150000</v>
      </c>
      <c r="P82" s="119">
        <f t="shared" si="14"/>
        <v>150000</v>
      </c>
    </row>
    <row r="83" spans="1:18" s="97" customFormat="1" ht="17.25" customHeight="1">
      <c r="A83" s="94"/>
      <c r="B83" s="187" t="s">
        <v>150</v>
      </c>
      <c r="C83" s="94">
        <v>948</v>
      </c>
      <c r="D83" s="26" t="s">
        <v>43</v>
      </c>
      <c r="E83" s="26" t="s">
        <v>147</v>
      </c>
      <c r="F83" s="26" t="s">
        <v>148</v>
      </c>
      <c r="G83" s="19" t="s">
        <v>84</v>
      </c>
      <c r="H83" s="26" t="s">
        <v>80</v>
      </c>
      <c r="I83" s="27"/>
      <c r="J83" s="118">
        <v>15000</v>
      </c>
      <c r="K83" s="118">
        <v>15000</v>
      </c>
      <c r="L83" s="118">
        <v>24000</v>
      </c>
      <c r="M83" s="118">
        <v>15000</v>
      </c>
      <c r="N83" s="118">
        <f>SUM(J83:M83)</f>
        <v>69000</v>
      </c>
      <c r="O83" s="119">
        <v>69000</v>
      </c>
      <c r="P83" s="119">
        <v>69000</v>
      </c>
    </row>
    <row r="84" spans="1:18" s="97" customFormat="1" ht="17.25" customHeight="1">
      <c r="A84" s="94"/>
      <c r="B84" s="187" t="s">
        <v>93</v>
      </c>
      <c r="C84" s="94">
        <v>948</v>
      </c>
      <c r="D84" s="26" t="s">
        <v>43</v>
      </c>
      <c r="E84" s="26" t="s">
        <v>147</v>
      </c>
      <c r="F84" s="26" t="s">
        <v>148</v>
      </c>
      <c r="G84" s="19" t="s">
        <v>84</v>
      </c>
      <c r="H84" s="26" t="s">
        <v>82</v>
      </c>
      <c r="I84" s="27"/>
      <c r="J84" s="118">
        <v>25000</v>
      </c>
      <c r="K84" s="118">
        <v>25000</v>
      </c>
      <c r="L84" s="118">
        <v>0</v>
      </c>
      <c r="M84" s="118">
        <v>0</v>
      </c>
      <c r="N84" s="118">
        <f>SUM(J84:M84)</f>
        <v>50000</v>
      </c>
      <c r="O84" s="119">
        <v>81000</v>
      </c>
      <c r="P84" s="119">
        <v>81000</v>
      </c>
    </row>
    <row r="85" spans="1:18" s="97" customFormat="1" ht="17.25" customHeight="1">
      <c r="A85" s="94"/>
      <c r="B85" s="187" t="s">
        <v>93</v>
      </c>
      <c r="C85" s="94">
        <v>948</v>
      </c>
      <c r="D85" s="26" t="s">
        <v>43</v>
      </c>
      <c r="E85" s="26" t="s">
        <v>147</v>
      </c>
      <c r="F85" s="26" t="s">
        <v>148</v>
      </c>
      <c r="G85" s="19" t="s">
        <v>78</v>
      </c>
      <c r="H85" s="26" t="s">
        <v>82</v>
      </c>
      <c r="I85" s="27"/>
      <c r="J85" s="118">
        <v>25000</v>
      </c>
      <c r="K85" s="118">
        <v>35000</v>
      </c>
      <c r="L85" s="118">
        <v>60000</v>
      </c>
      <c r="M85" s="118">
        <v>61000</v>
      </c>
      <c r="N85" s="118">
        <f>SUM(J85:M85)</f>
        <v>181000</v>
      </c>
      <c r="O85" s="119">
        <v>0</v>
      </c>
      <c r="P85" s="119">
        <v>0</v>
      </c>
    </row>
    <row r="86" spans="1:18" s="97" customFormat="1" ht="17.25" customHeight="1">
      <c r="A86" s="94"/>
      <c r="B86" s="185" t="s">
        <v>151</v>
      </c>
      <c r="C86" s="121">
        <v>948</v>
      </c>
      <c r="D86" s="28" t="s">
        <v>43</v>
      </c>
      <c r="E86" s="28" t="s">
        <v>147</v>
      </c>
      <c r="F86" s="28" t="s">
        <v>152</v>
      </c>
      <c r="G86" s="28"/>
      <c r="H86" s="28"/>
      <c r="I86" s="49"/>
      <c r="J86" s="95">
        <f t="shared" ref="J86:P86" si="15">J87</f>
        <v>45633</v>
      </c>
      <c r="K86" s="95">
        <f t="shared" si="15"/>
        <v>192102</v>
      </c>
      <c r="L86" s="95">
        <f t="shared" si="15"/>
        <v>55633</v>
      </c>
      <c r="M86" s="95">
        <f t="shared" si="15"/>
        <v>56632</v>
      </c>
      <c r="N86" s="95">
        <f t="shared" si="15"/>
        <v>350000</v>
      </c>
      <c r="O86" s="96">
        <f t="shared" si="15"/>
        <v>350000</v>
      </c>
      <c r="P86" s="96">
        <f t="shared" si="15"/>
        <v>300000</v>
      </c>
      <c r="Q86" s="122"/>
    </row>
    <row r="87" spans="1:18" s="97" customFormat="1" ht="17.25" customHeight="1">
      <c r="A87" s="94"/>
      <c r="B87" s="186" t="s">
        <v>75</v>
      </c>
      <c r="C87" s="94">
        <v>948</v>
      </c>
      <c r="D87" s="26" t="s">
        <v>43</v>
      </c>
      <c r="E87" s="26" t="s">
        <v>147</v>
      </c>
      <c r="F87" s="26" t="s">
        <v>152</v>
      </c>
      <c r="G87" s="26" t="s">
        <v>76</v>
      </c>
      <c r="H87" s="26"/>
      <c r="I87" s="49"/>
      <c r="J87" s="118">
        <f t="shared" ref="J87:P87" si="16">SUM(J88:J92)</f>
        <v>45633</v>
      </c>
      <c r="K87" s="118">
        <f t="shared" si="16"/>
        <v>192102</v>
      </c>
      <c r="L87" s="118">
        <f t="shared" si="16"/>
        <v>55633</v>
      </c>
      <c r="M87" s="118">
        <f t="shared" si="16"/>
        <v>56632</v>
      </c>
      <c r="N87" s="118">
        <f t="shared" si="16"/>
        <v>350000</v>
      </c>
      <c r="O87" s="118">
        <f t="shared" si="16"/>
        <v>350000</v>
      </c>
      <c r="P87" s="118">
        <f t="shared" si="16"/>
        <v>300000</v>
      </c>
    </row>
    <row r="88" spans="1:18" s="97" customFormat="1" ht="17.25" customHeight="1">
      <c r="A88" s="94"/>
      <c r="B88" s="172" t="s">
        <v>89</v>
      </c>
      <c r="C88" s="94">
        <v>948</v>
      </c>
      <c r="D88" s="26" t="s">
        <v>43</v>
      </c>
      <c r="E88" s="26" t="s">
        <v>147</v>
      </c>
      <c r="F88" s="26" t="s">
        <v>153</v>
      </c>
      <c r="G88" s="26" t="s">
        <v>84</v>
      </c>
      <c r="H88" s="26" t="s">
        <v>90</v>
      </c>
      <c r="I88" s="27"/>
      <c r="J88" s="118">
        <v>5983</v>
      </c>
      <c r="K88" s="118">
        <v>5982</v>
      </c>
      <c r="L88" s="118">
        <v>5983</v>
      </c>
      <c r="M88" s="118">
        <v>5982</v>
      </c>
      <c r="N88" s="118">
        <f>SUM(J88:M88)</f>
        <v>23930</v>
      </c>
      <c r="O88" s="118">
        <v>23930</v>
      </c>
      <c r="P88" s="118">
        <v>23930</v>
      </c>
    </row>
    <row r="89" spans="1:18" s="97" customFormat="1" ht="17.25" customHeight="1">
      <c r="A89" s="94"/>
      <c r="B89" s="172" t="s">
        <v>95</v>
      </c>
      <c r="C89" s="94">
        <v>948</v>
      </c>
      <c r="D89" s="26" t="s">
        <v>43</v>
      </c>
      <c r="E89" s="26" t="s">
        <v>147</v>
      </c>
      <c r="F89" s="26" t="s">
        <v>153</v>
      </c>
      <c r="G89" s="26" t="s">
        <v>84</v>
      </c>
      <c r="H89" s="26" t="s">
        <v>98</v>
      </c>
      <c r="I89" s="27"/>
      <c r="J89" s="118">
        <v>31350</v>
      </c>
      <c r="K89" s="118">
        <v>31350</v>
      </c>
      <c r="L89" s="118">
        <v>31350</v>
      </c>
      <c r="M89" s="118">
        <v>31350</v>
      </c>
      <c r="N89" s="118">
        <f>SUM(J89:M89)</f>
        <v>125400</v>
      </c>
      <c r="O89" s="118">
        <v>125400</v>
      </c>
      <c r="P89" s="118">
        <v>125400</v>
      </c>
    </row>
    <row r="90" spans="1:18" s="97" customFormat="1" ht="17.25" customHeight="1">
      <c r="A90" s="94"/>
      <c r="B90" s="172" t="s">
        <v>97</v>
      </c>
      <c r="C90" s="94">
        <v>948</v>
      </c>
      <c r="D90" s="26" t="s">
        <v>43</v>
      </c>
      <c r="E90" s="26" t="s">
        <v>147</v>
      </c>
      <c r="F90" s="26" t="s">
        <v>153</v>
      </c>
      <c r="G90" s="26" t="s">
        <v>84</v>
      </c>
      <c r="H90" s="26" t="s">
        <v>101</v>
      </c>
      <c r="I90" s="27"/>
      <c r="J90" s="118">
        <v>5000</v>
      </c>
      <c r="K90" s="118">
        <v>10000</v>
      </c>
      <c r="L90" s="118">
        <v>5000</v>
      </c>
      <c r="M90" s="118">
        <v>16000</v>
      </c>
      <c r="N90" s="118">
        <f>SUM(J90:M90)</f>
        <v>36000</v>
      </c>
      <c r="O90" s="118">
        <v>36000</v>
      </c>
      <c r="P90" s="118">
        <v>36000</v>
      </c>
    </row>
    <row r="91" spans="1:18" s="97" customFormat="1" ht="17.25" customHeight="1">
      <c r="A91" s="94"/>
      <c r="B91" s="172" t="s">
        <v>97</v>
      </c>
      <c r="C91" s="94">
        <v>948</v>
      </c>
      <c r="D91" s="26" t="s">
        <v>43</v>
      </c>
      <c r="E91" s="26" t="s">
        <v>147</v>
      </c>
      <c r="F91" s="26" t="s">
        <v>153</v>
      </c>
      <c r="G91" s="26" t="s">
        <v>84</v>
      </c>
      <c r="H91" s="26" t="s">
        <v>154</v>
      </c>
      <c r="I91" s="27"/>
      <c r="J91" s="118"/>
      <c r="K91" s="118"/>
      <c r="L91" s="118">
        <v>10000</v>
      </c>
      <c r="M91" s="118">
        <v>0</v>
      </c>
      <c r="N91" s="118">
        <f>SUM(J91:M91)</f>
        <v>10000</v>
      </c>
      <c r="O91" s="118"/>
      <c r="P91" s="118"/>
    </row>
    <row r="92" spans="1:18" s="97" customFormat="1" ht="17.25" customHeight="1">
      <c r="A92" s="94"/>
      <c r="B92" s="172" t="s">
        <v>95</v>
      </c>
      <c r="C92" s="94">
        <v>948</v>
      </c>
      <c r="D92" s="26" t="s">
        <v>43</v>
      </c>
      <c r="E92" s="26" t="s">
        <v>147</v>
      </c>
      <c r="F92" s="26" t="s">
        <v>153</v>
      </c>
      <c r="G92" s="26" t="s">
        <v>84</v>
      </c>
      <c r="H92" s="26" t="s">
        <v>96</v>
      </c>
      <c r="I92" s="27"/>
      <c r="J92" s="118">
        <v>3300</v>
      </c>
      <c r="K92" s="118">
        <v>144770</v>
      </c>
      <c r="L92" s="118">
        <v>3300</v>
      </c>
      <c r="M92" s="118">
        <v>3300</v>
      </c>
      <c r="N92" s="118">
        <f>SUM(J92:M92)</f>
        <v>154670</v>
      </c>
      <c r="O92" s="118">
        <v>164670</v>
      </c>
      <c r="P92" s="118">
        <v>114670</v>
      </c>
    </row>
    <row r="93" spans="1:18" s="128" customFormat="1" ht="17.25" customHeight="1">
      <c r="A93" s="123"/>
      <c r="B93" s="188" t="s">
        <v>155</v>
      </c>
      <c r="C93" s="124">
        <v>948</v>
      </c>
      <c r="D93" s="125" t="s">
        <v>43</v>
      </c>
      <c r="E93" s="125" t="s">
        <v>147</v>
      </c>
      <c r="F93" s="29" t="s">
        <v>156</v>
      </c>
      <c r="G93" s="29" t="s">
        <v>136</v>
      </c>
      <c r="H93" s="29" t="s">
        <v>101</v>
      </c>
      <c r="I93" s="29"/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7">
        <v>146016</v>
      </c>
      <c r="P93" s="127">
        <v>300965</v>
      </c>
    </row>
    <row r="94" spans="1:18" s="104" customFormat="1" ht="17.25" customHeight="1">
      <c r="A94" s="102"/>
      <c r="B94" s="183" t="s">
        <v>157</v>
      </c>
      <c r="C94" s="102">
        <v>948</v>
      </c>
      <c r="D94" s="16" t="s">
        <v>46</v>
      </c>
      <c r="E94" s="16" t="s">
        <v>158</v>
      </c>
      <c r="F94" s="16"/>
      <c r="G94" s="15"/>
      <c r="H94" s="15"/>
      <c r="I94" s="27"/>
      <c r="J94" s="95">
        <f t="shared" ref="J94:P95" si="17">J95</f>
        <v>15793</v>
      </c>
      <c r="K94" s="95">
        <f t="shared" si="17"/>
        <v>15427</v>
      </c>
      <c r="L94" s="95">
        <f t="shared" si="17"/>
        <v>15793</v>
      </c>
      <c r="M94" s="95">
        <f t="shared" si="17"/>
        <v>38787</v>
      </c>
      <c r="N94" s="95">
        <f>SUM(J94:M94)</f>
        <v>85800</v>
      </c>
      <c r="O94" s="129">
        <f t="shared" si="17"/>
        <v>86700</v>
      </c>
      <c r="P94" s="129">
        <f t="shared" si="17"/>
        <v>90200</v>
      </c>
      <c r="Q94" s="130"/>
      <c r="R94" s="130"/>
    </row>
    <row r="95" spans="1:18" ht="17.25" customHeight="1">
      <c r="A95" s="7"/>
      <c r="B95" s="169" t="s">
        <v>128</v>
      </c>
      <c r="C95" s="7">
        <v>948</v>
      </c>
      <c r="D95" s="13" t="s">
        <v>46</v>
      </c>
      <c r="E95" s="13" t="s">
        <v>158</v>
      </c>
      <c r="F95" s="13" t="s">
        <v>129</v>
      </c>
      <c r="G95" s="8"/>
      <c r="H95" s="8"/>
      <c r="I95" s="20"/>
      <c r="J95" s="92">
        <f t="shared" si="17"/>
        <v>15793</v>
      </c>
      <c r="K95" s="92">
        <f t="shared" si="17"/>
        <v>15427</v>
      </c>
      <c r="L95" s="92">
        <f t="shared" si="17"/>
        <v>15793</v>
      </c>
      <c r="M95" s="92">
        <f t="shared" si="17"/>
        <v>38787</v>
      </c>
      <c r="N95" s="95">
        <f t="shared" ref="N95:N103" si="18">SUM(J95:M95)</f>
        <v>85800</v>
      </c>
      <c r="O95" s="93">
        <f t="shared" si="17"/>
        <v>86700</v>
      </c>
      <c r="P95" s="93">
        <f t="shared" si="17"/>
        <v>90200</v>
      </c>
    </row>
    <row r="96" spans="1:18" ht="17.25" customHeight="1">
      <c r="A96" s="7"/>
      <c r="B96" s="176" t="s">
        <v>159</v>
      </c>
      <c r="C96" s="9">
        <v>948</v>
      </c>
      <c r="D96" s="20" t="s">
        <v>46</v>
      </c>
      <c r="E96" s="20" t="s">
        <v>158</v>
      </c>
      <c r="F96" s="20" t="s">
        <v>160</v>
      </c>
      <c r="G96" s="8"/>
      <c r="H96" s="8"/>
      <c r="I96" s="20"/>
      <c r="J96" s="98">
        <f t="shared" ref="J96:P96" si="19">J97+J101</f>
        <v>15793</v>
      </c>
      <c r="K96" s="98">
        <f t="shared" si="19"/>
        <v>15427</v>
      </c>
      <c r="L96" s="98">
        <f t="shared" si="19"/>
        <v>15793</v>
      </c>
      <c r="M96" s="98">
        <f t="shared" si="19"/>
        <v>38787</v>
      </c>
      <c r="N96" s="95">
        <f t="shared" si="18"/>
        <v>85800</v>
      </c>
      <c r="O96" s="59">
        <f t="shared" si="19"/>
        <v>86700</v>
      </c>
      <c r="P96" s="59">
        <f t="shared" si="19"/>
        <v>90200</v>
      </c>
    </row>
    <row r="97" spans="1:16" ht="17.25" customHeight="1">
      <c r="A97" s="7"/>
      <c r="B97" s="171" t="s">
        <v>51</v>
      </c>
      <c r="C97" s="9">
        <v>948</v>
      </c>
      <c r="D97" s="20" t="s">
        <v>46</v>
      </c>
      <c r="E97" s="20" t="s">
        <v>158</v>
      </c>
      <c r="F97" s="20" t="s">
        <v>160</v>
      </c>
      <c r="G97" s="8" t="s">
        <v>52</v>
      </c>
      <c r="H97" s="8"/>
      <c r="I97" s="20"/>
      <c r="J97" s="98">
        <f>SUM(J98:J99)</f>
        <v>15793</v>
      </c>
      <c r="K97" s="98">
        <f>SUM(K98:K99)</f>
        <v>15427</v>
      </c>
      <c r="L97" s="98">
        <f>SUM(L98:L99)</f>
        <v>15793</v>
      </c>
      <c r="M97" s="98">
        <f>SUM(M98:M99)</f>
        <v>27089</v>
      </c>
      <c r="N97" s="95">
        <f t="shared" si="18"/>
        <v>74102</v>
      </c>
      <c r="O97" s="59">
        <f>O98+O99</f>
        <v>74102</v>
      </c>
      <c r="P97" s="59">
        <f>P98+P99</f>
        <v>74102</v>
      </c>
    </row>
    <row r="98" spans="1:16" ht="17.25" customHeight="1">
      <c r="A98" s="7"/>
      <c r="B98" s="172" t="s">
        <v>55</v>
      </c>
      <c r="C98" s="9">
        <v>948</v>
      </c>
      <c r="D98" s="20" t="s">
        <v>46</v>
      </c>
      <c r="E98" s="20" t="s">
        <v>158</v>
      </c>
      <c r="F98" s="20" t="s">
        <v>160</v>
      </c>
      <c r="G98" s="8" t="s">
        <v>56</v>
      </c>
      <c r="H98" s="8" t="s">
        <v>57</v>
      </c>
      <c r="I98" s="20" t="s">
        <v>161</v>
      </c>
      <c r="J98" s="99">
        <v>12130</v>
      </c>
      <c r="K98" s="99">
        <v>12130</v>
      </c>
      <c r="L98" s="99">
        <v>12130</v>
      </c>
      <c r="M98" s="99">
        <v>21452</v>
      </c>
      <c r="N98" s="99">
        <f>SUM(J98:M98)</f>
        <v>57842</v>
      </c>
      <c r="O98" s="59">
        <v>57842</v>
      </c>
      <c r="P98" s="59">
        <v>57842</v>
      </c>
    </row>
    <row r="99" spans="1:16" ht="17.25" customHeight="1">
      <c r="A99" s="7"/>
      <c r="B99" s="172" t="s">
        <v>58</v>
      </c>
      <c r="C99" s="9">
        <v>948</v>
      </c>
      <c r="D99" s="20" t="s">
        <v>46</v>
      </c>
      <c r="E99" s="20" t="s">
        <v>158</v>
      </c>
      <c r="F99" s="20" t="s">
        <v>160</v>
      </c>
      <c r="G99" s="8" t="s">
        <v>59</v>
      </c>
      <c r="H99" s="8" t="s">
        <v>60</v>
      </c>
      <c r="I99" s="20" t="s">
        <v>161</v>
      </c>
      <c r="J99" s="99">
        <v>3663</v>
      </c>
      <c r="K99" s="99">
        <v>3297</v>
      </c>
      <c r="L99" s="99">
        <v>3663</v>
      </c>
      <c r="M99" s="99">
        <v>5637</v>
      </c>
      <c r="N99" s="99">
        <f>SUM(J99:M99)</f>
        <v>16260</v>
      </c>
      <c r="O99" s="59">
        <v>16260</v>
      </c>
      <c r="P99" s="59">
        <v>16260</v>
      </c>
    </row>
    <row r="100" spans="1:16" ht="17.25" hidden="1" customHeight="1">
      <c r="A100" s="7"/>
      <c r="B100" s="172"/>
      <c r="C100" s="9"/>
      <c r="D100" s="20"/>
      <c r="E100" s="20"/>
      <c r="F100" s="20" t="s">
        <v>160</v>
      </c>
      <c r="G100" s="8"/>
      <c r="H100" s="8"/>
      <c r="I100" s="9"/>
      <c r="J100" s="98"/>
      <c r="K100" s="98"/>
      <c r="L100" s="98"/>
      <c r="M100" s="98">
        <f ca="1">N100-L100-K100-J100</f>
        <v>0</v>
      </c>
      <c r="N100" s="95">
        <f t="shared" ca="1" si="18"/>
        <v>0</v>
      </c>
      <c r="O100" s="59"/>
      <c r="P100" s="59"/>
    </row>
    <row r="101" spans="1:16" ht="17.25" customHeight="1">
      <c r="A101" s="7"/>
      <c r="B101" s="176" t="s">
        <v>75</v>
      </c>
      <c r="C101" s="9">
        <v>948</v>
      </c>
      <c r="D101" s="20" t="s">
        <v>46</v>
      </c>
      <c r="E101" s="20" t="s">
        <v>158</v>
      </c>
      <c r="F101" s="20" t="s">
        <v>160</v>
      </c>
      <c r="G101" s="8" t="s">
        <v>76</v>
      </c>
      <c r="H101" s="8"/>
      <c r="I101" s="9"/>
      <c r="J101" s="98">
        <f>J102+J103</f>
        <v>0</v>
      </c>
      <c r="K101" s="98">
        <f>K102+K103</f>
        <v>0</v>
      </c>
      <c r="L101" s="98">
        <f>L102+L103</f>
        <v>0</v>
      </c>
      <c r="M101" s="98">
        <f>M102+M103</f>
        <v>11698</v>
      </c>
      <c r="N101" s="95">
        <f t="shared" si="18"/>
        <v>11698</v>
      </c>
      <c r="O101" s="95">
        <f>O103</f>
        <v>12598</v>
      </c>
      <c r="P101" s="95">
        <f>P103</f>
        <v>16098</v>
      </c>
    </row>
    <row r="102" spans="1:16" ht="17.25" customHeight="1">
      <c r="A102" s="7"/>
      <c r="B102" s="172" t="s">
        <v>95</v>
      </c>
      <c r="C102" s="9">
        <v>948</v>
      </c>
      <c r="D102" s="20" t="s">
        <v>46</v>
      </c>
      <c r="E102" s="20" t="s">
        <v>158</v>
      </c>
      <c r="F102" s="20" t="s">
        <v>160</v>
      </c>
      <c r="G102" s="8" t="s">
        <v>84</v>
      </c>
      <c r="H102" s="8" t="s">
        <v>96</v>
      </c>
      <c r="I102" s="20" t="s">
        <v>161</v>
      </c>
      <c r="J102" s="98">
        <v>0</v>
      </c>
      <c r="K102" s="98">
        <v>0</v>
      </c>
      <c r="L102" s="98">
        <v>0</v>
      </c>
      <c r="M102" s="98">
        <v>0</v>
      </c>
      <c r="N102" s="95">
        <f t="shared" si="18"/>
        <v>0</v>
      </c>
      <c r="O102" s="59">
        <v>0</v>
      </c>
      <c r="P102" s="59">
        <v>0</v>
      </c>
    </row>
    <row r="103" spans="1:16" ht="17.25" customHeight="1">
      <c r="A103" s="7"/>
      <c r="B103" s="172" t="s">
        <v>97</v>
      </c>
      <c r="C103" s="9">
        <v>948</v>
      </c>
      <c r="D103" s="20" t="s">
        <v>46</v>
      </c>
      <c r="E103" s="20" t="s">
        <v>158</v>
      </c>
      <c r="F103" s="20" t="s">
        <v>160</v>
      </c>
      <c r="G103" s="8" t="s">
        <v>84</v>
      </c>
      <c r="H103" s="8" t="s">
        <v>101</v>
      </c>
      <c r="I103" s="20" t="s">
        <v>161</v>
      </c>
      <c r="J103" s="98">
        <v>0</v>
      </c>
      <c r="K103" s="98">
        <v>0</v>
      </c>
      <c r="L103" s="98">
        <v>0</v>
      </c>
      <c r="M103" s="98">
        <v>11698</v>
      </c>
      <c r="N103" s="95">
        <f t="shared" si="18"/>
        <v>11698</v>
      </c>
      <c r="O103" s="59">
        <v>12598</v>
      </c>
      <c r="P103" s="59">
        <v>16098</v>
      </c>
    </row>
    <row r="104" spans="1:16" s="97" customFormat="1" ht="17.25" customHeight="1">
      <c r="A104" s="94"/>
      <c r="B104" s="168" t="s">
        <v>162</v>
      </c>
      <c r="C104" s="36">
        <v>948</v>
      </c>
      <c r="D104" s="30" t="s">
        <v>158</v>
      </c>
      <c r="E104" s="30" t="s">
        <v>44</v>
      </c>
      <c r="F104" s="30"/>
      <c r="G104" s="30"/>
      <c r="H104" s="30"/>
      <c r="I104" s="50"/>
      <c r="J104" s="95">
        <f t="shared" ref="J104:P104" si="20">J105+J112+J133</f>
        <v>0</v>
      </c>
      <c r="K104" s="95">
        <f t="shared" si="20"/>
        <v>131004</v>
      </c>
      <c r="L104" s="95">
        <f t="shared" si="20"/>
        <v>40504</v>
      </c>
      <c r="M104" s="95">
        <f t="shared" si="20"/>
        <v>500</v>
      </c>
      <c r="N104" s="95">
        <f t="shared" si="20"/>
        <v>172008</v>
      </c>
      <c r="O104" s="95">
        <f t="shared" si="20"/>
        <v>31000</v>
      </c>
      <c r="P104" s="95">
        <f t="shared" si="20"/>
        <v>92008</v>
      </c>
    </row>
    <row r="105" spans="1:16" ht="17.25" hidden="1" customHeight="1">
      <c r="A105" s="7"/>
      <c r="B105" s="189" t="s">
        <v>163</v>
      </c>
      <c r="C105" s="31">
        <v>948</v>
      </c>
      <c r="D105" s="17" t="s">
        <v>158</v>
      </c>
      <c r="E105" s="17" t="s">
        <v>164</v>
      </c>
      <c r="F105" s="8"/>
      <c r="G105" s="7"/>
      <c r="H105" s="7"/>
      <c r="I105" s="9"/>
      <c r="J105" s="98">
        <f>J106+J108</f>
        <v>0</v>
      </c>
      <c r="K105" s="92">
        <f>K108+K106</f>
        <v>0</v>
      </c>
      <c r="L105" s="92">
        <f>L106+L108</f>
        <v>0</v>
      </c>
      <c r="M105" s="92">
        <f>M106+M108</f>
        <v>0</v>
      </c>
      <c r="N105" s="92">
        <f>N106+N108</f>
        <v>0</v>
      </c>
      <c r="O105" s="93">
        <f>O106+O108</f>
        <v>0</v>
      </c>
      <c r="P105" s="93">
        <f>P106+P108</f>
        <v>0</v>
      </c>
    </row>
    <row r="106" spans="1:16" ht="17.25" hidden="1" customHeight="1">
      <c r="A106" s="7"/>
      <c r="B106" s="176" t="s">
        <v>165</v>
      </c>
      <c r="C106" s="34">
        <v>948</v>
      </c>
      <c r="D106" s="13" t="s">
        <v>158</v>
      </c>
      <c r="E106" s="13" t="s">
        <v>164</v>
      </c>
      <c r="F106" s="8" t="s">
        <v>166</v>
      </c>
      <c r="G106" s="7"/>
      <c r="H106" s="7"/>
      <c r="I106" s="9"/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59">
        <v>0</v>
      </c>
      <c r="P106" s="59">
        <v>0</v>
      </c>
    </row>
    <row r="107" spans="1:16" ht="17.25" hidden="1" customHeight="1">
      <c r="A107" s="7"/>
      <c r="B107" s="176" t="s">
        <v>75</v>
      </c>
      <c r="C107" s="7">
        <v>948</v>
      </c>
      <c r="D107" s="8" t="s">
        <v>158</v>
      </c>
      <c r="E107" s="8" t="s">
        <v>164</v>
      </c>
      <c r="F107" s="8" t="s">
        <v>166</v>
      </c>
      <c r="G107" s="7">
        <v>200</v>
      </c>
      <c r="H107" s="7"/>
      <c r="I107" s="9"/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59">
        <v>0</v>
      </c>
      <c r="P107" s="59">
        <v>0</v>
      </c>
    </row>
    <row r="108" spans="1:16" ht="17.25" hidden="1" customHeight="1">
      <c r="A108" s="7"/>
      <c r="B108" s="169" t="s">
        <v>128</v>
      </c>
      <c r="C108" s="31">
        <v>948</v>
      </c>
      <c r="D108" s="17" t="s">
        <v>158</v>
      </c>
      <c r="E108" s="17" t="s">
        <v>164</v>
      </c>
      <c r="F108" s="17" t="s">
        <v>167</v>
      </c>
      <c r="G108" s="7"/>
      <c r="H108" s="7"/>
      <c r="I108" s="9"/>
      <c r="J108" s="98">
        <v>0</v>
      </c>
      <c r="K108" s="92">
        <f t="shared" ref="K108:P108" si="21">K109</f>
        <v>0</v>
      </c>
      <c r="L108" s="92">
        <f t="shared" si="21"/>
        <v>0</v>
      </c>
      <c r="M108" s="92">
        <f t="shared" si="21"/>
        <v>0</v>
      </c>
      <c r="N108" s="92">
        <f t="shared" si="21"/>
        <v>0</v>
      </c>
      <c r="O108" s="93">
        <f t="shared" si="21"/>
        <v>0</v>
      </c>
      <c r="P108" s="93">
        <f t="shared" si="21"/>
        <v>0</v>
      </c>
    </row>
    <row r="109" spans="1:16" ht="17.25" hidden="1" customHeight="1">
      <c r="A109" s="7"/>
      <c r="B109" s="176" t="s">
        <v>75</v>
      </c>
      <c r="C109" s="7">
        <v>948</v>
      </c>
      <c r="D109" s="8" t="s">
        <v>158</v>
      </c>
      <c r="E109" s="8" t="s">
        <v>164</v>
      </c>
      <c r="F109" s="8" t="s">
        <v>167</v>
      </c>
      <c r="G109" s="7">
        <v>200</v>
      </c>
      <c r="H109" s="7"/>
      <c r="I109" s="9"/>
      <c r="J109" s="98">
        <v>0</v>
      </c>
      <c r="K109" s="98">
        <f>K110+K111</f>
        <v>0</v>
      </c>
      <c r="L109" s="98">
        <f>L110+L111</f>
        <v>0</v>
      </c>
      <c r="M109" s="98">
        <v>0</v>
      </c>
      <c r="N109" s="98">
        <f>N110+N111</f>
        <v>0</v>
      </c>
      <c r="O109" s="59">
        <f>O110+O111</f>
        <v>0</v>
      </c>
      <c r="P109" s="59">
        <f>P110+P111</f>
        <v>0</v>
      </c>
    </row>
    <row r="110" spans="1:16" ht="17.25" hidden="1" customHeight="1">
      <c r="A110" s="7"/>
      <c r="B110" s="172" t="s">
        <v>89</v>
      </c>
      <c r="C110" s="7">
        <v>948</v>
      </c>
      <c r="D110" s="8" t="s">
        <v>158</v>
      </c>
      <c r="E110" s="8" t="s">
        <v>164</v>
      </c>
      <c r="F110" s="8" t="s">
        <v>167</v>
      </c>
      <c r="G110" s="7">
        <v>244</v>
      </c>
      <c r="H110" s="7">
        <v>225</v>
      </c>
      <c r="I110" s="9"/>
      <c r="J110" s="99">
        <v>0</v>
      </c>
      <c r="K110" s="99">
        <v>0</v>
      </c>
      <c r="L110" s="99">
        <v>0</v>
      </c>
      <c r="M110" s="99">
        <v>0</v>
      </c>
      <c r="N110" s="99">
        <f>SUM(J110:M110)</f>
        <v>0</v>
      </c>
      <c r="O110" s="59">
        <v>0</v>
      </c>
      <c r="P110" s="59">
        <v>0</v>
      </c>
    </row>
    <row r="111" spans="1:16" ht="17.25" hidden="1" customHeight="1">
      <c r="A111" s="7"/>
      <c r="B111" s="172" t="s">
        <v>97</v>
      </c>
      <c r="C111" s="7">
        <v>948</v>
      </c>
      <c r="D111" s="8" t="s">
        <v>158</v>
      </c>
      <c r="E111" s="8" t="s">
        <v>164</v>
      </c>
      <c r="F111" s="8" t="s">
        <v>167</v>
      </c>
      <c r="G111" s="7">
        <v>244</v>
      </c>
      <c r="H111" s="7">
        <v>346</v>
      </c>
      <c r="I111" s="9"/>
      <c r="J111" s="99">
        <v>0</v>
      </c>
      <c r="K111" s="99">
        <v>0</v>
      </c>
      <c r="L111" s="99">
        <v>0</v>
      </c>
      <c r="M111" s="99">
        <v>0</v>
      </c>
      <c r="N111" s="99">
        <f>SUM(J111:M111)</f>
        <v>0</v>
      </c>
      <c r="O111" s="59">
        <v>0</v>
      </c>
      <c r="P111" s="59">
        <v>0</v>
      </c>
    </row>
    <row r="112" spans="1:16" s="108" customFormat="1" ht="17.25" customHeight="1">
      <c r="A112" s="31"/>
      <c r="B112" s="190" t="s">
        <v>168</v>
      </c>
      <c r="C112" s="34">
        <v>948</v>
      </c>
      <c r="D112" s="13" t="s">
        <v>158</v>
      </c>
      <c r="E112" s="13" t="s">
        <v>169</v>
      </c>
      <c r="F112" s="17"/>
      <c r="G112" s="31"/>
      <c r="H112" s="31"/>
      <c r="I112" s="46"/>
      <c r="J112" s="92">
        <f>J116+J118+J127</f>
        <v>0</v>
      </c>
      <c r="K112" s="92">
        <f>K114+K118+K127</f>
        <v>130504</v>
      </c>
      <c r="L112" s="92">
        <f>L116+L118+L127</f>
        <v>40504</v>
      </c>
      <c r="M112" s="92">
        <f>M116+M118+M127</f>
        <v>0</v>
      </c>
      <c r="N112" s="92">
        <f>N114+N118+N127</f>
        <v>171008</v>
      </c>
      <c r="O112" s="92">
        <f>O114+O118+O127</f>
        <v>30000</v>
      </c>
      <c r="P112" s="92">
        <f>P114+P118+P127</f>
        <v>91008</v>
      </c>
    </row>
    <row r="113" spans="1:16" s="131" customFormat="1" ht="17.25" customHeight="1">
      <c r="A113" s="52"/>
      <c r="B113" s="191" t="s">
        <v>170</v>
      </c>
      <c r="C113" s="33">
        <v>948</v>
      </c>
      <c r="D113" s="32" t="s">
        <v>158</v>
      </c>
      <c r="E113" s="32" t="s">
        <v>169</v>
      </c>
      <c r="F113" s="32" t="s">
        <v>171</v>
      </c>
      <c r="G113" s="33"/>
      <c r="H113" s="33"/>
      <c r="I113" s="50"/>
      <c r="J113" s="95">
        <f>J114</f>
        <v>0</v>
      </c>
      <c r="K113" s="95">
        <f>K114</f>
        <v>30000</v>
      </c>
      <c r="L113" s="95">
        <f>L114</f>
        <v>0</v>
      </c>
      <c r="M113" s="95">
        <f>M114</f>
        <v>0</v>
      </c>
      <c r="N113" s="95">
        <f>N114</f>
        <v>30000</v>
      </c>
      <c r="O113" s="96">
        <v>30000</v>
      </c>
      <c r="P113" s="96">
        <f>P114</f>
        <v>30000</v>
      </c>
    </row>
    <row r="114" spans="1:16" ht="17.25" customHeight="1">
      <c r="A114" s="7"/>
      <c r="B114" s="176" t="s">
        <v>75</v>
      </c>
      <c r="C114" s="7">
        <v>948</v>
      </c>
      <c r="D114" s="8" t="s">
        <v>158</v>
      </c>
      <c r="E114" s="8" t="s">
        <v>169</v>
      </c>
      <c r="F114" s="14" t="s">
        <v>172</v>
      </c>
      <c r="G114" s="7">
        <v>200</v>
      </c>
      <c r="H114" s="7"/>
      <c r="I114" s="9"/>
      <c r="J114" s="98">
        <v>0</v>
      </c>
      <c r="K114" s="98">
        <f>K115+K116</f>
        <v>30000</v>
      </c>
      <c r="L114" s="98">
        <f>L115+L116</f>
        <v>0</v>
      </c>
      <c r="M114" s="98">
        <f>M115+M116</f>
        <v>0</v>
      </c>
      <c r="N114" s="98">
        <f>SUM(N115:N116)</f>
        <v>30000</v>
      </c>
      <c r="O114" s="59">
        <v>30000</v>
      </c>
      <c r="P114" s="59">
        <v>30000</v>
      </c>
    </row>
    <row r="115" spans="1:16" ht="17.25" customHeight="1">
      <c r="A115" s="7"/>
      <c r="B115" s="172" t="s">
        <v>97</v>
      </c>
      <c r="C115" s="7">
        <v>948</v>
      </c>
      <c r="D115" s="8" t="s">
        <v>158</v>
      </c>
      <c r="E115" s="8" t="s">
        <v>169</v>
      </c>
      <c r="F115" s="14" t="s">
        <v>172</v>
      </c>
      <c r="G115" s="7">
        <v>244</v>
      </c>
      <c r="H115" s="7">
        <v>310</v>
      </c>
      <c r="I115" s="9"/>
      <c r="J115" s="99">
        <v>0</v>
      </c>
      <c r="K115" s="99">
        <v>25000</v>
      </c>
      <c r="L115" s="99">
        <v>0</v>
      </c>
      <c r="M115" s="99">
        <v>0</v>
      </c>
      <c r="N115" s="99">
        <f>SUM(J115:M115)</f>
        <v>25000</v>
      </c>
      <c r="O115" s="59">
        <v>25000</v>
      </c>
      <c r="P115" s="59">
        <v>25000</v>
      </c>
    </row>
    <row r="116" spans="1:16" ht="17.25" customHeight="1">
      <c r="A116" s="7"/>
      <c r="B116" s="172" t="s">
        <v>95</v>
      </c>
      <c r="C116" s="7">
        <v>948</v>
      </c>
      <c r="D116" s="8" t="s">
        <v>158</v>
      </c>
      <c r="E116" s="8" t="s">
        <v>169</v>
      </c>
      <c r="F116" s="14" t="s">
        <v>172</v>
      </c>
      <c r="G116" s="7">
        <v>244</v>
      </c>
      <c r="H116" s="7">
        <v>346</v>
      </c>
      <c r="I116" s="9"/>
      <c r="J116" s="98">
        <v>0</v>
      </c>
      <c r="K116" s="98">
        <v>5000</v>
      </c>
      <c r="L116" s="98">
        <v>0</v>
      </c>
      <c r="M116" s="98">
        <v>0</v>
      </c>
      <c r="N116" s="99">
        <f>SUM(J116:M116)</f>
        <v>5000</v>
      </c>
      <c r="O116" s="59">
        <v>5000</v>
      </c>
      <c r="P116" s="59">
        <v>5000</v>
      </c>
    </row>
    <row r="117" spans="1:16" ht="17.25" customHeight="1">
      <c r="A117" s="7"/>
      <c r="B117" s="169" t="s">
        <v>128</v>
      </c>
      <c r="C117" s="34">
        <v>948</v>
      </c>
      <c r="D117" s="13" t="s">
        <v>158</v>
      </c>
      <c r="E117" s="13" t="s">
        <v>169</v>
      </c>
      <c r="F117" s="17" t="s">
        <v>173</v>
      </c>
      <c r="G117" s="34"/>
      <c r="H117" s="34"/>
      <c r="I117" s="9"/>
      <c r="J117" s="92">
        <f t="shared" ref="J117:P117" si="22">J118</f>
        <v>0</v>
      </c>
      <c r="K117" s="92">
        <f>K118</f>
        <v>100504</v>
      </c>
      <c r="L117" s="92">
        <f>L118</f>
        <v>40504</v>
      </c>
      <c r="M117" s="92">
        <f>M118</f>
        <v>0</v>
      </c>
      <c r="N117" s="92">
        <f>N118</f>
        <v>141008</v>
      </c>
      <c r="O117" s="93">
        <f t="shared" si="22"/>
        <v>0</v>
      </c>
      <c r="P117" s="93">
        <f t="shared" si="22"/>
        <v>61008</v>
      </c>
    </row>
    <row r="118" spans="1:16" ht="17.25" customHeight="1">
      <c r="A118" s="7"/>
      <c r="B118" s="176" t="s">
        <v>75</v>
      </c>
      <c r="C118" s="35">
        <v>948</v>
      </c>
      <c r="D118" s="14" t="s">
        <v>158</v>
      </c>
      <c r="E118" s="14" t="s">
        <v>169</v>
      </c>
      <c r="F118" s="8" t="s">
        <v>173</v>
      </c>
      <c r="G118" s="35">
        <v>200</v>
      </c>
      <c r="H118" s="34"/>
      <c r="I118" s="9"/>
      <c r="J118" s="92">
        <f>SUM(J119:J125)</f>
        <v>0</v>
      </c>
      <c r="K118" s="92">
        <f>SUM(K119:K125)</f>
        <v>100504</v>
      </c>
      <c r="L118" s="92">
        <f>SUM(L119:L125)</f>
        <v>40504</v>
      </c>
      <c r="M118" s="92">
        <f>SUM(M119:M125)</f>
        <v>0</v>
      </c>
      <c r="N118" s="92">
        <f>SUM(N119:N125)</f>
        <v>141008</v>
      </c>
      <c r="O118" s="93">
        <f>SUM(O120:O121)</f>
        <v>0</v>
      </c>
      <c r="P118" s="93">
        <f>SUM(P120:P121)</f>
        <v>61008</v>
      </c>
    </row>
    <row r="119" spans="1:16" ht="17.25" customHeight="1">
      <c r="A119" s="7"/>
      <c r="B119" s="172" t="s">
        <v>174</v>
      </c>
      <c r="C119" s="7">
        <v>948</v>
      </c>
      <c r="D119" s="8" t="s">
        <v>158</v>
      </c>
      <c r="E119" s="8" t="s">
        <v>169</v>
      </c>
      <c r="F119" s="8" t="s">
        <v>173</v>
      </c>
      <c r="G119" s="31">
        <v>247</v>
      </c>
      <c r="H119" s="35">
        <v>223</v>
      </c>
      <c r="I119" s="9"/>
      <c r="J119" s="99">
        <v>0</v>
      </c>
      <c r="K119" s="99">
        <v>0</v>
      </c>
      <c r="L119" s="99">
        <v>0</v>
      </c>
      <c r="M119" s="99">
        <v>0</v>
      </c>
      <c r="N119" s="99">
        <f>SUM(J119:M119)</f>
        <v>0</v>
      </c>
      <c r="O119" s="59">
        <v>0</v>
      </c>
      <c r="P119" s="59">
        <v>0</v>
      </c>
    </row>
    <row r="120" spans="1:16" ht="17.25" customHeight="1">
      <c r="A120" s="7"/>
      <c r="B120" s="172" t="s">
        <v>89</v>
      </c>
      <c r="C120" s="7">
        <v>948</v>
      </c>
      <c r="D120" s="8" t="s">
        <v>158</v>
      </c>
      <c r="E120" s="8" t="s">
        <v>169</v>
      </c>
      <c r="F120" s="8" t="s">
        <v>173</v>
      </c>
      <c r="G120" s="7">
        <v>244</v>
      </c>
      <c r="H120" s="35">
        <v>225</v>
      </c>
      <c r="I120" s="9"/>
      <c r="J120" s="99">
        <v>0</v>
      </c>
      <c r="K120" s="99">
        <v>30504</v>
      </c>
      <c r="L120" s="99">
        <v>30504</v>
      </c>
      <c r="M120" s="99">
        <v>0</v>
      </c>
      <c r="N120" s="99">
        <f t="shared" ref="N120:N125" si="23">SUM(J120:M120)</f>
        <v>61008</v>
      </c>
      <c r="O120" s="59">
        <v>0</v>
      </c>
      <c r="P120" s="59">
        <v>61008</v>
      </c>
    </row>
    <row r="121" spans="1:16" ht="17.25" customHeight="1">
      <c r="A121" s="7"/>
      <c r="B121" s="172" t="s">
        <v>175</v>
      </c>
      <c r="C121" s="7">
        <v>948</v>
      </c>
      <c r="D121" s="8" t="s">
        <v>158</v>
      </c>
      <c r="E121" s="8" t="s">
        <v>169</v>
      </c>
      <c r="F121" s="8" t="s">
        <v>173</v>
      </c>
      <c r="G121" s="7">
        <v>244</v>
      </c>
      <c r="H121" s="35">
        <v>226</v>
      </c>
      <c r="I121" s="9"/>
      <c r="J121" s="99">
        <v>0</v>
      </c>
      <c r="K121" s="99">
        <v>0</v>
      </c>
      <c r="L121" s="99">
        <v>0</v>
      </c>
      <c r="M121" s="99">
        <v>0</v>
      </c>
      <c r="N121" s="99">
        <f t="shared" si="23"/>
        <v>0</v>
      </c>
      <c r="O121" s="59">
        <v>0</v>
      </c>
      <c r="P121" s="59">
        <v>0</v>
      </c>
    </row>
    <row r="122" spans="1:16" ht="17.25" customHeight="1">
      <c r="A122" s="7"/>
      <c r="B122" s="172" t="s">
        <v>95</v>
      </c>
      <c r="C122" s="7">
        <v>948</v>
      </c>
      <c r="D122" s="8" t="s">
        <v>158</v>
      </c>
      <c r="E122" s="8" t="s">
        <v>169</v>
      </c>
      <c r="F122" s="8" t="s">
        <v>173</v>
      </c>
      <c r="G122" s="7">
        <v>244</v>
      </c>
      <c r="H122" s="35">
        <v>310</v>
      </c>
      <c r="I122" s="9"/>
      <c r="J122" s="99">
        <v>0</v>
      </c>
      <c r="K122" s="99">
        <v>70000</v>
      </c>
      <c r="L122" s="99">
        <v>10000</v>
      </c>
      <c r="M122" s="99">
        <v>0</v>
      </c>
      <c r="N122" s="99">
        <f t="shared" si="23"/>
        <v>80000</v>
      </c>
      <c r="O122" s="59"/>
      <c r="P122" s="59"/>
    </row>
    <row r="123" spans="1:16" ht="17.25" customHeight="1">
      <c r="A123" s="7"/>
      <c r="B123" s="172" t="s">
        <v>97</v>
      </c>
      <c r="C123" s="7">
        <v>948</v>
      </c>
      <c r="D123" s="8" t="s">
        <v>158</v>
      </c>
      <c r="E123" s="8" t="s">
        <v>169</v>
      </c>
      <c r="F123" s="8" t="s">
        <v>173</v>
      </c>
      <c r="G123" s="7">
        <v>244</v>
      </c>
      <c r="H123" s="35">
        <v>343</v>
      </c>
      <c r="I123" s="9"/>
      <c r="J123" s="99">
        <v>0</v>
      </c>
      <c r="K123" s="99">
        <v>0</v>
      </c>
      <c r="L123" s="99">
        <v>0</v>
      </c>
      <c r="M123" s="99">
        <v>0</v>
      </c>
      <c r="N123" s="99">
        <f t="shared" si="23"/>
        <v>0</v>
      </c>
      <c r="O123" s="59"/>
      <c r="P123" s="59">
        <v>0</v>
      </c>
    </row>
    <row r="124" spans="1:16" ht="17.25" customHeight="1">
      <c r="A124" s="7"/>
      <c r="B124" s="172" t="s">
        <v>97</v>
      </c>
      <c r="C124" s="7">
        <v>948</v>
      </c>
      <c r="D124" s="8" t="s">
        <v>158</v>
      </c>
      <c r="E124" s="8" t="s">
        <v>169</v>
      </c>
      <c r="F124" s="8" t="s">
        <v>173</v>
      </c>
      <c r="G124" s="7">
        <v>244</v>
      </c>
      <c r="H124" s="35">
        <v>346</v>
      </c>
      <c r="I124" s="9"/>
      <c r="J124" s="99">
        <v>0</v>
      </c>
      <c r="K124" s="99">
        <v>0</v>
      </c>
      <c r="L124" s="99">
        <v>0</v>
      </c>
      <c r="M124" s="99">
        <v>0</v>
      </c>
      <c r="N124" s="99">
        <f t="shared" si="23"/>
        <v>0</v>
      </c>
      <c r="O124" s="59"/>
      <c r="P124" s="59"/>
    </row>
    <row r="125" spans="1:16" ht="17.25" customHeight="1">
      <c r="A125" s="7"/>
      <c r="B125" s="172" t="s">
        <v>175</v>
      </c>
      <c r="C125" s="7">
        <v>948</v>
      </c>
      <c r="D125" s="8" t="s">
        <v>158</v>
      </c>
      <c r="E125" s="8" t="s">
        <v>169</v>
      </c>
      <c r="F125" s="8" t="s">
        <v>173</v>
      </c>
      <c r="G125" s="31">
        <v>245</v>
      </c>
      <c r="H125" s="35">
        <v>226</v>
      </c>
      <c r="I125" s="9"/>
      <c r="J125" s="99">
        <v>0</v>
      </c>
      <c r="K125" s="99">
        <v>0</v>
      </c>
      <c r="L125" s="99">
        <v>0</v>
      </c>
      <c r="M125" s="99">
        <v>0</v>
      </c>
      <c r="N125" s="99">
        <f t="shared" si="23"/>
        <v>0</v>
      </c>
      <c r="O125" s="59">
        <v>0</v>
      </c>
      <c r="P125" s="59">
        <v>0</v>
      </c>
    </row>
    <row r="126" spans="1:16" ht="17.25" hidden="1" customHeight="1">
      <c r="A126" s="7"/>
      <c r="B126" s="172"/>
      <c r="C126" s="7"/>
      <c r="D126" s="8"/>
      <c r="E126" s="8"/>
      <c r="F126" s="8"/>
      <c r="G126" s="7"/>
      <c r="H126" s="35"/>
      <c r="I126" s="9"/>
      <c r="J126" s="98"/>
      <c r="K126" s="98"/>
      <c r="L126" s="98"/>
      <c r="M126" s="98"/>
      <c r="N126" s="99">
        <f>SUM(J126:M126)</f>
        <v>0</v>
      </c>
      <c r="O126" s="59"/>
      <c r="P126" s="59"/>
    </row>
    <row r="127" spans="1:16" s="108" customFormat="1" ht="17.25" hidden="1" customHeight="1">
      <c r="A127" s="31"/>
      <c r="B127" s="178" t="s">
        <v>176</v>
      </c>
      <c r="C127" s="31">
        <v>948</v>
      </c>
      <c r="D127" s="17" t="s">
        <v>158</v>
      </c>
      <c r="E127" s="17" t="s">
        <v>169</v>
      </c>
      <c r="F127" s="17" t="s">
        <v>177</v>
      </c>
      <c r="G127" s="31"/>
      <c r="H127" s="34"/>
      <c r="I127" s="46"/>
      <c r="J127" s="92">
        <f>SUM(J128:J132)</f>
        <v>0</v>
      </c>
      <c r="K127" s="92">
        <f>SUM(K128:K132)</f>
        <v>0</v>
      </c>
      <c r="L127" s="92">
        <f>SUM(L128:L132)</f>
        <v>0</v>
      </c>
      <c r="M127" s="92">
        <f>SUM(M128:M132)</f>
        <v>0</v>
      </c>
      <c r="N127" s="92">
        <f>SUM(N128:N132)</f>
        <v>0</v>
      </c>
      <c r="O127" s="93"/>
      <c r="P127" s="93"/>
    </row>
    <row r="128" spans="1:16" ht="17.25" hidden="1" customHeight="1">
      <c r="A128" s="7"/>
      <c r="B128" s="172" t="s">
        <v>97</v>
      </c>
      <c r="C128" s="7">
        <v>948</v>
      </c>
      <c r="D128" s="8" t="s">
        <v>158</v>
      </c>
      <c r="E128" s="8" t="s">
        <v>169</v>
      </c>
      <c r="F128" s="8" t="s">
        <v>177</v>
      </c>
      <c r="G128" s="7">
        <v>244</v>
      </c>
      <c r="H128" s="35">
        <v>344</v>
      </c>
      <c r="I128" s="9"/>
      <c r="J128" s="98">
        <v>0</v>
      </c>
      <c r="K128" s="98">
        <v>0</v>
      </c>
      <c r="L128" s="98">
        <v>0</v>
      </c>
      <c r="M128" s="98">
        <v>0</v>
      </c>
      <c r="N128" s="99">
        <f>SUM(J128:M128)</f>
        <v>0</v>
      </c>
      <c r="O128" s="59"/>
      <c r="P128" s="59"/>
    </row>
    <row r="129" spans="1:16" ht="17.25" hidden="1" customHeight="1">
      <c r="A129" s="7"/>
      <c r="B129" s="172" t="s">
        <v>95</v>
      </c>
      <c r="C129" s="7">
        <v>948</v>
      </c>
      <c r="D129" s="8" t="s">
        <v>158</v>
      </c>
      <c r="E129" s="8" t="s">
        <v>169</v>
      </c>
      <c r="F129" s="8" t="s">
        <v>177</v>
      </c>
      <c r="G129" s="7">
        <v>244</v>
      </c>
      <c r="H129" s="35">
        <v>310</v>
      </c>
      <c r="I129" s="9"/>
      <c r="J129" s="98">
        <v>0</v>
      </c>
      <c r="K129" s="98">
        <v>0</v>
      </c>
      <c r="L129" s="98">
        <v>0</v>
      </c>
      <c r="M129" s="98">
        <v>0</v>
      </c>
      <c r="N129" s="99">
        <f>SUM(J129:M129)</f>
        <v>0</v>
      </c>
      <c r="O129" s="59"/>
      <c r="P129" s="59"/>
    </row>
    <row r="130" spans="1:16" ht="17.25" hidden="1" customHeight="1">
      <c r="A130" s="7"/>
      <c r="B130" s="172" t="s">
        <v>97</v>
      </c>
      <c r="C130" s="7">
        <v>948</v>
      </c>
      <c r="D130" s="8" t="s">
        <v>158</v>
      </c>
      <c r="E130" s="8" t="s">
        <v>169</v>
      </c>
      <c r="F130" s="8" t="s">
        <v>177</v>
      </c>
      <c r="G130" s="7">
        <v>244</v>
      </c>
      <c r="H130" s="35">
        <v>346</v>
      </c>
      <c r="I130" s="9"/>
      <c r="J130" s="98">
        <v>0</v>
      </c>
      <c r="K130" s="98">
        <v>0</v>
      </c>
      <c r="L130" s="98">
        <v>0</v>
      </c>
      <c r="M130" s="98">
        <v>0</v>
      </c>
      <c r="N130" s="99">
        <f>SUM(J130:M130)</f>
        <v>0</v>
      </c>
      <c r="O130" s="59"/>
      <c r="P130" s="59"/>
    </row>
    <row r="131" spans="1:16" ht="17.25" hidden="1" customHeight="1">
      <c r="A131" s="7"/>
      <c r="B131" s="178" t="s">
        <v>175</v>
      </c>
      <c r="C131" s="7">
        <v>948</v>
      </c>
      <c r="D131" s="8" t="s">
        <v>158</v>
      </c>
      <c r="E131" s="8" t="s">
        <v>169</v>
      </c>
      <c r="F131" s="8" t="s">
        <v>177</v>
      </c>
      <c r="G131" s="7">
        <v>244</v>
      </c>
      <c r="H131" s="35">
        <v>226</v>
      </c>
      <c r="I131" s="9"/>
      <c r="J131" s="98">
        <v>0</v>
      </c>
      <c r="K131" s="98">
        <v>0</v>
      </c>
      <c r="L131" s="98">
        <v>0</v>
      </c>
      <c r="M131" s="98">
        <v>0</v>
      </c>
      <c r="N131" s="99">
        <f>SUM(J131:M131)</f>
        <v>0</v>
      </c>
      <c r="O131" s="59">
        <v>0</v>
      </c>
      <c r="P131" s="59">
        <v>0</v>
      </c>
    </row>
    <row r="132" spans="1:16" ht="17.25" hidden="1" customHeight="1">
      <c r="A132" s="7"/>
      <c r="B132" s="178" t="s">
        <v>175</v>
      </c>
      <c r="C132" s="7">
        <v>948</v>
      </c>
      <c r="D132" s="8" t="s">
        <v>158</v>
      </c>
      <c r="E132" s="8" t="s">
        <v>169</v>
      </c>
      <c r="F132" s="8" t="s">
        <v>177</v>
      </c>
      <c r="G132" s="7">
        <v>244</v>
      </c>
      <c r="H132" s="35">
        <v>226</v>
      </c>
      <c r="I132" s="9"/>
      <c r="J132" s="98">
        <v>0</v>
      </c>
      <c r="K132" s="98">
        <v>0</v>
      </c>
      <c r="L132" s="98">
        <v>0</v>
      </c>
      <c r="M132" s="98">
        <v>0</v>
      </c>
      <c r="N132" s="99">
        <f>SUM(J132:M132)</f>
        <v>0</v>
      </c>
      <c r="O132" s="59"/>
      <c r="P132" s="59"/>
    </row>
    <row r="133" spans="1:16" ht="17.25" customHeight="1">
      <c r="A133" s="7"/>
      <c r="B133" s="192" t="s">
        <v>178</v>
      </c>
      <c r="C133" s="7"/>
      <c r="D133" s="17" t="s">
        <v>158</v>
      </c>
      <c r="E133" s="17" t="s">
        <v>179</v>
      </c>
      <c r="F133" s="17" t="s">
        <v>180</v>
      </c>
      <c r="G133" s="7"/>
      <c r="H133" s="35"/>
      <c r="I133" s="9"/>
      <c r="J133" s="92">
        <f t="shared" ref="J133:P133" si="24">J134</f>
        <v>0</v>
      </c>
      <c r="K133" s="92">
        <f t="shared" si="24"/>
        <v>500</v>
      </c>
      <c r="L133" s="92">
        <f t="shared" si="24"/>
        <v>0</v>
      </c>
      <c r="M133" s="92">
        <f t="shared" si="24"/>
        <v>500</v>
      </c>
      <c r="N133" s="92">
        <f t="shared" si="24"/>
        <v>1000</v>
      </c>
      <c r="O133" s="92">
        <f t="shared" si="24"/>
        <v>1000</v>
      </c>
      <c r="P133" s="92">
        <f t="shared" si="24"/>
        <v>1000</v>
      </c>
    </row>
    <row r="134" spans="1:16" ht="17.25" customHeight="1">
      <c r="A134" s="7"/>
      <c r="B134" s="172" t="s">
        <v>97</v>
      </c>
      <c r="C134" s="7">
        <v>948</v>
      </c>
      <c r="D134" s="17" t="s">
        <v>158</v>
      </c>
      <c r="E134" s="17" t="s">
        <v>179</v>
      </c>
      <c r="F134" s="8" t="s">
        <v>180</v>
      </c>
      <c r="G134" s="7">
        <v>244</v>
      </c>
      <c r="H134" s="35">
        <v>346</v>
      </c>
      <c r="I134" s="9"/>
      <c r="J134" s="98">
        <v>0</v>
      </c>
      <c r="K134" s="98">
        <v>500</v>
      </c>
      <c r="L134" s="98">
        <v>0</v>
      </c>
      <c r="M134" s="98">
        <v>500</v>
      </c>
      <c r="N134" s="99">
        <f>SUM(J134:M134)</f>
        <v>1000</v>
      </c>
      <c r="O134" s="99">
        <v>1000</v>
      </c>
      <c r="P134" s="99">
        <v>1000</v>
      </c>
    </row>
    <row r="135" spans="1:16" s="97" customFormat="1" ht="17.25" customHeight="1">
      <c r="A135" s="94"/>
      <c r="B135" s="193" t="s">
        <v>181</v>
      </c>
      <c r="C135" s="36">
        <v>948</v>
      </c>
      <c r="D135" s="30" t="s">
        <v>65</v>
      </c>
      <c r="E135" s="30" t="s">
        <v>44</v>
      </c>
      <c r="F135" s="30"/>
      <c r="G135" s="36"/>
      <c r="H135" s="36"/>
      <c r="I135" s="50"/>
      <c r="J135" s="95">
        <f t="shared" ref="J135:M135" si="25">J145+J140</f>
        <v>67199.14</v>
      </c>
      <c r="K135" s="95">
        <f t="shared" si="25"/>
        <v>0</v>
      </c>
      <c r="L135" s="95">
        <f t="shared" si="25"/>
        <v>0</v>
      </c>
      <c r="M135" s="95">
        <f t="shared" si="25"/>
        <v>441900</v>
      </c>
      <c r="N135" s="95">
        <f>N145+N140</f>
        <v>509099.14</v>
      </c>
      <c r="O135" s="96">
        <f>O136+O139+O147</f>
        <v>477200</v>
      </c>
      <c r="P135" s="96">
        <f>P136+P139+P147</f>
        <v>484500</v>
      </c>
    </row>
    <row r="136" spans="1:16" ht="17.25" hidden="1" customHeight="1">
      <c r="A136" s="7"/>
      <c r="B136" s="174" t="s">
        <v>182</v>
      </c>
      <c r="C136" s="34">
        <v>948</v>
      </c>
      <c r="D136" s="13" t="s">
        <v>65</v>
      </c>
      <c r="E136" s="13" t="s">
        <v>183</v>
      </c>
      <c r="F136" s="8" t="s">
        <v>184</v>
      </c>
      <c r="G136" s="7"/>
      <c r="H136" s="7"/>
      <c r="I136" s="9"/>
      <c r="J136" s="92">
        <f>J137</f>
        <v>0</v>
      </c>
      <c r="K136" s="92">
        <f t="shared" ref="K136:P137" si="26">K137</f>
        <v>0</v>
      </c>
      <c r="L136" s="92">
        <f t="shared" si="26"/>
        <v>0</v>
      </c>
      <c r="M136" s="92">
        <f t="shared" si="26"/>
        <v>0</v>
      </c>
      <c r="N136" s="92">
        <f t="shared" si="26"/>
        <v>0</v>
      </c>
      <c r="O136" s="93">
        <f t="shared" si="26"/>
        <v>0</v>
      </c>
      <c r="P136" s="93">
        <f t="shared" si="26"/>
        <v>0</v>
      </c>
    </row>
    <row r="137" spans="1:16" ht="17.25" hidden="1" customHeight="1">
      <c r="A137" s="7"/>
      <c r="B137" s="176" t="s">
        <v>185</v>
      </c>
      <c r="C137" s="110">
        <v>948</v>
      </c>
      <c r="D137" s="38" t="s">
        <v>65</v>
      </c>
      <c r="E137" s="38" t="s">
        <v>183</v>
      </c>
      <c r="F137" s="37" t="s">
        <v>186</v>
      </c>
      <c r="G137" s="38"/>
      <c r="H137" s="8"/>
      <c r="I137" s="20"/>
      <c r="J137" s="92">
        <f>J138</f>
        <v>0</v>
      </c>
      <c r="K137" s="92">
        <f t="shared" si="26"/>
        <v>0</v>
      </c>
      <c r="L137" s="92">
        <f t="shared" si="26"/>
        <v>0</v>
      </c>
      <c r="M137" s="92">
        <f t="shared" si="26"/>
        <v>0</v>
      </c>
      <c r="N137" s="92">
        <f t="shared" si="26"/>
        <v>0</v>
      </c>
      <c r="O137" s="93">
        <f t="shared" si="26"/>
        <v>0</v>
      </c>
      <c r="P137" s="93">
        <f t="shared" si="26"/>
        <v>0</v>
      </c>
    </row>
    <row r="138" spans="1:16" ht="17.25" hidden="1" customHeight="1">
      <c r="A138" s="7"/>
      <c r="B138" s="176"/>
      <c r="C138" s="110"/>
      <c r="D138" s="38"/>
      <c r="E138" s="38"/>
      <c r="F138" s="37"/>
      <c r="G138" s="38"/>
      <c r="H138" s="132"/>
      <c r="I138" s="20"/>
      <c r="J138" s="98"/>
      <c r="K138" s="98"/>
      <c r="L138" s="98"/>
      <c r="M138" s="98"/>
      <c r="N138" s="98"/>
      <c r="O138" s="59"/>
      <c r="P138" s="59"/>
    </row>
    <row r="139" spans="1:16" ht="17.25" customHeight="1">
      <c r="A139" s="7"/>
      <c r="B139" s="194" t="s">
        <v>187</v>
      </c>
      <c r="C139" s="7">
        <v>948</v>
      </c>
      <c r="D139" s="8" t="s">
        <v>65</v>
      </c>
      <c r="E139" s="8" t="s">
        <v>164</v>
      </c>
      <c r="F139" s="8"/>
      <c r="G139" s="7"/>
      <c r="H139" s="7"/>
      <c r="I139" s="20"/>
      <c r="J139" s="92">
        <f t="shared" ref="J139:P140" si="27">J140</f>
        <v>67199.14</v>
      </c>
      <c r="K139" s="92">
        <f t="shared" si="27"/>
        <v>0</v>
      </c>
      <c r="L139" s="98">
        <f t="shared" si="27"/>
        <v>0</v>
      </c>
      <c r="M139" s="92">
        <f>M140+M145</f>
        <v>441900</v>
      </c>
      <c r="N139" s="92">
        <f>N140+N145</f>
        <v>509099.14</v>
      </c>
      <c r="O139" s="92">
        <f>O140+O145</f>
        <v>477200</v>
      </c>
      <c r="P139" s="92">
        <f>P140+P145</f>
        <v>484500</v>
      </c>
    </row>
    <row r="140" spans="1:16" ht="17.25" customHeight="1">
      <c r="A140" s="7"/>
      <c r="B140" s="169" t="s">
        <v>128</v>
      </c>
      <c r="C140" s="7">
        <v>948</v>
      </c>
      <c r="D140" s="8" t="s">
        <v>65</v>
      </c>
      <c r="E140" s="8" t="s">
        <v>164</v>
      </c>
      <c r="F140" s="8" t="s">
        <v>188</v>
      </c>
      <c r="G140" s="7"/>
      <c r="H140" s="7"/>
      <c r="I140" s="20"/>
      <c r="J140" s="98">
        <f t="shared" si="27"/>
        <v>67199.14</v>
      </c>
      <c r="K140" s="98">
        <f t="shared" si="27"/>
        <v>0</v>
      </c>
      <c r="L140" s="98">
        <f t="shared" si="27"/>
        <v>0</v>
      </c>
      <c r="M140" s="98">
        <f t="shared" si="27"/>
        <v>431900</v>
      </c>
      <c r="N140" s="98">
        <f t="shared" si="27"/>
        <v>499099.14</v>
      </c>
      <c r="O140" s="59">
        <f t="shared" si="27"/>
        <v>467200</v>
      </c>
      <c r="P140" s="59">
        <f t="shared" si="27"/>
        <v>474500</v>
      </c>
    </row>
    <row r="141" spans="1:16" ht="17.25" customHeight="1">
      <c r="A141" s="7"/>
      <c r="B141" s="176" t="s">
        <v>189</v>
      </c>
      <c r="C141" s="7">
        <v>948</v>
      </c>
      <c r="D141" s="8" t="s">
        <v>65</v>
      </c>
      <c r="E141" s="8" t="s">
        <v>164</v>
      </c>
      <c r="F141" s="8" t="s">
        <v>188</v>
      </c>
      <c r="G141" s="7">
        <v>200</v>
      </c>
      <c r="H141" s="7"/>
      <c r="I141" s="20"/>
      <c r="J141" s="98">
        <f t="shared" ref="J141:P141" si="28">SUM(J142:J144)</f>
        <v>67199.14</v>
      </c>
      <c r="K141" s="98">
        <f t="shared" si="28"/>
        <v>0</v>
      </c>
      <c r="L141" s="98">
        <f t="shared" si="28"/>
        <v>0</v>
      </c>
      <c r="M141" s="98">
        <f t="shared" si="28"/>
        <v>431900</v>
      </c>
      <c r="N141" s="98">
        <f t="shared" si="28"/>
        <v>499099.14</v>
      </c>
      <c r="O141" s="59">
        <f t="shared" si="28"/>
        <v>467200</v>
      </c>
      <c r="P141" s="59">
        <f t="shared" si="28"/>
        <v>474500</v>
      </c>
    </row>
    <row r="142" spans="1:16" ht="17.25" customHeight="1">
      <c r="A142" s="7"/>
      <c r="B142" s="176" t="s">
        <v>190</v>
      </c>
      <c r="C142" s="7">
        <v>948</v>
      </c>
      <c r="D142" s="8" t="s">
        <v>65</v>
      </c>
      <c r="E142" s="8" t="s">
        <v>164</v>
      </c>
      <c r="F142" s="8" t="s">
        <v>188</v>
      </c>
      <c r="G142" s="7">
        <v>244</v>
      </c>
      <c r="H142" s="7">
        <v>222</v>
      </c>
      <c r="I142" s="20"/>
      <c r="J142" s="98">
        <v>0</v>
      </c>
      <c r="K142" s="98">
        <v>0</v>
      </c>
      <c r="L142" s="98">
        <v>0</v>
      </c>
      <c r="M142" s="98">
        <v>0</v>
      </c>
      <c r="N142" s="98">
        <f>SUM(J142:M142)</f>
        <v>0</v>
      </c>
      <c r="O142" s="59">
        <v>0</v>
      </c>
      <c r="P142" s="59">
        <v>0</v>
      </c>
    </row>
    <row r="143" spans="1:16" ht="17.25" customHeight="1">
      <c r="A143" s="7"/>
      <c r="B143" s="172" t="s">
        <v>89</v>
      </c>
      <c r="C143" s="7">
        <v>948</v>
      </c>
      <c r="D143" s="8" t="s">
        <v>65</v>
      </c>
      <c r="E143" s="8" t="s">
        <v>164</v>
      </c>
      <c r="F143" s="8" t="s">
        <v>188</v>
      </c>
      <c r="G143" s="7">
        <v>244</v>
      </c>
      <c r="H143" s="7">
        <v>225</v>
      </c>
      <c r="I143" s="20"/>
      <c r="J143" s="99">
        <v>67199.14</v>
      </c>
      <c r="K143" s="99">
        <v>0</v>
      </c>
      <c r="L143" s="99">
        <v>0</v>
      </c>
      <c r="M143" s="99">
        <v>431900</v>
      </c>
      <c r="N143" s="99">
        <f>SUM(J143:M143)</f>
        <v>499099.14</v>
      </c>
      <c r="O143" s="59">
        <v>467200</v>
      </c>
      <c r="P143" s="59">
        <v>474500</v>
      </c>
    </row>
    <row r="144" spans="1:16" ht="17.25" customHeight="1">
      <c r="A144" s="7"/>
      <c r="B144" s="172" t="s">
        <v>150</v>
      </c>
      <c r="C144" s="7">
        <v>949</v>
      </c>
      <c r="D144" s="8" t="s">
        <v>65</v>
      </c>
      <c r="E144" s="8" t="s">
        <v>164</v>
      </c>
      <c r="F144" s="8" t="s">
        <v>188</v>
      </c>
      <c r="G144" s="7">
        <v>244</v>
      </c>
      <c r="H144" s="7">
        <v>226</v>
      </c>
      <c r="I144" s="20"/>
      <c r="J144" s="99">
        <v>0</v>
      </c>
      <c r="K144" s="99">
        <v>0</v>
      </c>
      <c r="L144" s="99">
        <v>0</v>
      </c>
      <c r="M144" s="99">
        <v>0</v>
      </c>
      <c r="N144" s="99">
        <f>SUM(J144:M144)</f>
        <v>0</v>
      </c>
      <c r="O144" s="59">
        <v>0</v>
      </c>
      <c r="P144" s="59">
        <v>0</v>
      </c>
    </row>
    <row r="145" spans="1:17" s="108" customFormat="1" ht="17.25" customHeight="1">
      <c r="A145" s="31"/>
      <c r="B145" s="192" t="s">
        <v>191</v>
      </c>
      <c r="C145" s="31">
        <v>948</v>
      </c>
      <c r="D145" s="17" t="s">
        <v>65</v>
      </c>
      <c r="E145" s="17" t="s">
        <v>164</v>
      </c>
      <c r="F145" s="17" t="s">
        <v>192</v>
      </c>
      <c r="G145" s="31"/>
      <c r="H145" s="31"/>
      <c r="I145" s="45"/>
      <c r="J145" s="107">
        <f>J146</f>
        <v>0</v>
      </c>
      <c r="K145" s="107">
        <f>K146</f>
        <v>0</v>
      </c>
      <c r="L145" s="107">
        <f>L146</f>
        <v>0</v>
      </c>
      <c r="M145" s="107">
        <f>M146</f>
        <v>10000</v>
      </c>
      <c r="N145" s="107">
        <f>N146</f>
        <v>10000</v>
      </c>
      <c r="O145" s="93">
        <v>10000</v>
      </c>
      <c r="P145" s="93">
        <v>10000</v>
      </c>
    </row>
    <row r="146" spans="1:17" ht="17.25" customHeight="1">
      <c r="A146" s="7"/>
      <c r="B146" s="172" t="s">
        <v>89</v>
      </c>
      <c r="C146" s="7">
        <v>948</v>
      </c>
      <c r="D146" s="8" t="s">
        <v>65</v>
      </c>
      <c r="E146" s="8" t="s">
        <v>164</v>
      </c>
      <c r="F146" s="8" t="s">
        <v>192</v>
      </c>
      <c r="G146" s="7">
        <v>244</v>
      </c>
      <c r="H146" s="7">
        <v>225</v>
      </c>
      <c r="I146" s="20"/>
      <c r="J146" s="99">
        <v>0</v>
      </c>
      <c r="K146" s="99">
        <v>0</v>
      </c>
      <c r="L146" s="99">
        <v>0</v>
      </c>
      <c r="M146" s="99">
        <v>10000</v>
      </c>
      <c r="N146" s="99">
        <f>SUM(J146:M146)</f>
        <v>10000</v>
      </c>
      <c r="O146" s="59">
        <v>10000</v>
      </c>
      <c r="P146" s="59">
        <v>10000</v>
      </c>
    </row>
    <row r="147" spans="1:17" ht="17.25" hidden="1" customHeight="1">
      <c r="A147" s="7"/>
      <c r="B147" s="194" t="s">
        <v>193</v>
      </c>
      <c r="C147" s="34">
        <v>948</v>
      </c>
      <c r="D147" s="13" t="s">
        <v>65</v>
      </c>
      <c r="E147" s="13" t="s">
        <v>194</v>
      </c>
      <c r="F147" s="8"/>
      <c r="G147" s="13"/>
      <c r="H147" s="34"/>
      <c r="I147" s="45"/>
      <c r="J147" s="92">
        <f>J156</f>
        <v>0</v>
      </c>
      <c r="K147" s="92">
        <f>K156</f>
        <v>0</v>
      </c>
      <c r="L147" s="92">
        <f>L156</f>
        <v>0</v>
      </c>
      <c r="M147" s="92">
        <f>M156</f>
        <v>0</v>
      </c>
      <c r="N147" s="92">
        <f>N156</f>
        <v>0</v>
      </c>
      <c r="O147" s="93">
        <v>0</v>
      </c>
      <c r="P147" s="93">
        <v>0</v>
      </c>
    </row>
    <row r="148" spans="1:17" ht="17.25" hidden="1" customHeight="1">
      <c r="A148" s="7"/>
      <c r="B148" s="169" t="s">
        <v>128</v>
      </c>
      <c r="C148" s="110">
        <v>948</v>
      </c>
      <c r="D148" s="22" t="s">
        <v>65</v>
      </c>
      <c r="E148" s="22" t="s">
        <v>194</v>
      </c>
      <c r="F148" s="21" t="s">
        <v>184</v>
      </c>
      <c r="G148" s="38"/>
      <c r="H148" s="39"/>
      <c r="I148" s="45"/>
      <c r="J148" s="92">
        <f>J150+J152</f>
        <v>0</v>
      </c>
      <c r="K148" s="92">
        <v>0</v>
      </c>
      <c r="L148" s="92">
        <v>0</v>
      </c>
      <c r="M148" s="92">
        <f>M150+M152</f>
        <v>0</v>
      </c>
      <c r="N148" s="92">
        <v>0</v>
      </c>
      <c r="O148" s="93">
        <f>O150+O152</f>
        <v>0</v>
      </c>
      <c r="P148" s="93">
        <f>P150+P152</f>
        <v>0</v>
      </c>
    </row>
    <row r="149" spans="1:17" ht="17.25" hidden="1" customHeight="1">
      <c r="A149" s="7"/>
      <c r="B149" s="176" t="s">
        <v>195</v>
      </c>
      <c r="C149" s="110">
        <v>948</v>
      </c>
      <c r="D149" s="38" t="s">
        <v>65</v>
      </c>
      <c r="E149" s="38" t="s">
        <v>194</v>
      </c>
      <c r="F149" s="37" t="s">
        <v>196</v>
      </c>
      <c r="G149" s="38"/>
      <c r="H149" s="39"/>
      <c r="I149" s="45"/>
      <c r="J149" s="92"/>
      <c r="K149" s="92"/>
      <c r="L149" s="92"/>
      <c r="M149" s="92"/>
      <c r="N149" s="92"/>
      <c r="O149" s="93"/>
      <c r="P149" s="93"/>
    </row>
    <row r="150" spans="1:17" ht="17.25" hidden="1" customHeight="1">
      <c r="A150" s="7"/>
      <c r="B150" s="176" t="s">
        <v>189</v>
      </c>
      <c r="C150" s="110">
        <v>948</v>
      </c>
      <c r="D150" s="24" t="s">
        <v>65</v>
      </c>
      <c r="E150" s="24" t="s">
        <v>194</v>
      </c>
      <c r="F150" s="23" t="s">
        <v>196</v>
      </c>
      <c r="G150" s="24" t="s">
        <v>76</v>
      </c>
      <c r="H150" s="40"/>
      <c r="I150" s="45"/>
      <c r="J150" s="98">
        <f t="shared" ref="J150:P150" si="29">J151</f>
        <v>0</v>
      </c>
      <c r="K150" s="98"/>
      <c r="L150" s="98"/>
      <c r="M150" s="98">
        <f t="shared" si="29"/>
        <v>0</v>
      </c>
      <c r="N150" s="98">
        <f t="shared" si="29"/>
        <v>0</v>
      </c>
      <c r="O150" s="59">
        <f t="shared" si="29"/>
        <v>0</v>
      </c>
      <c r="P150" s="59">
        <f t="shared" si="29"/>
        <v>0</v>
      </c>
    </row>
    <row r="151" spans="1:17" ht="17.25" hidden="1" customHeight="1">
      <c r="A151" s="7"/>
      <c r="B151" s="172" t="s">
        <v>150</v>
      </c>
      <c r="C151" s="110">
        <v>948</v>
      </c>
      <c r="D151" s="24" t="s">
        <v>65</v>
      </c>
      <c r="E151" s="24" t="s">
        <v>194</v>
      </c>
      <c r="F151" s="23" t="s">
        <v>196</v>
      </c>
      <c r="G151" s="24" t="s">
        <v>84</v>
      </c>
      <c r="H151" s="40">
        <v>226</v>
      </c>
      <c r="I151" s="45"/>
      <c r="J151" s="98">
        <v>0</v>
      </c>
      <c r="K151" s="98"/>
      <c r="L151" s="98"/>
      <c r="M151" s="98">
        <v>0</v>
      </c>
      <c r="N151" s="98">
        <v>0</v>
      </c>
      <c r="O151" s="59">
        <v>0</v>
      </c>
      <c r="P151" s="59">
        <v>0</v>
      </c>
    </row>
    <row r="152" spans="1:17" ht="17.25" hidden="1" customHeight="1">
      <c r="A152" s="7"/>
      <c r="B152" s="169"/>
      <c r="C152" s="110"/>
      <c r="D152" s="22"/>
      <c r="E152" s="22"/>
      <c r="F152" s="21"/>
      <c r="G152" s="38"/>
      <c r="H152" s="39"/>
      <c r="I152" s="45"/>
      <c r="J152" s="92"/>
      <c r="K152" s="92"/>
      <c r="L152" s="92"/>
      <c r="M152" s="92"/>
      <c r="N152" s="92"/>
      <c r="O152" s="93"/>
      <c r="P152" s="93"/>
    </row>
    <row r="153" spans="1:17" ht="17.25" hidden="1" customHeight="1">
      <c r="A153" s="7"/>
      <c r="B153" s="176" t="s">
        <v>197</v>
      </c>
      <c r="C153" s="110">
        <v>948</v>
      </c>
      <c r="D153" s="38" t="s">
        <v>65</v>
      </c>
      <c r="E153" s="38" t="s">
        <v>194</v>
      </c>
      <c r="F153" s="37" t="s">
        <v>198</v>
      </c>
      <c r="G153" s="38"/>
      <c r="H153" s="39"/>
      <c r="I153" s="45"/>
      <c r="J153" s="92"/>
      <c r="K153" s="92"/>
      <c r="L153" s="92"/>
      <c r="M153" s="92"/>
      <c r="N153" s="92"/>
      <c r="O153" s="93"/>
      <c r="P153" s="93"/>
    </row>
    <row r="154" spans="1:17" ht="17.25" hidden="1" customHeight="1">
      <c r="A154" s="7"/>
      <c r="B154" s="176" t="s">
        <v>189</v>
      </c>
      <c r="C154" s="110">
        <v>948</v>
      </c>
      <c r="D154" s="24" t="s">
        <v>65</v>
      </c>
      <c r="E154" s="24" t="s">
        <v>194</v>
      </c>
      <c r="F154" s="23" t="s">
        <v>198</v>
      </c>
      <c r="G154" s="24" t="s">
        <v>76</v>
      </c>
      <c r="H154" s="40"/>
      <c r="I154" s="45"/>
      <c r="J154" s="98">
        <f t="shared" ref="J154:P154" si="30">J155</f>
        <v>0</v>
      </c>
      <c r="K154" s="98"/>
      <c r="L154" s="98"/>
      <c r="M154" s="98">
        <f t="shared" si="30"/>
        <v>0</v>
      </c>
      <c r="N154" s="98">
        <f t="shared" si="30"/>
        <v>0</v>
      </c>
      <c r="O154" s="59">
        <f t="shared" si="30"/>
        <v>0</v>
      </c>
      <c r="P154" s="59">
        <f t="shared" si="30"/>
        <v>0</v>
      </c>
    </row>
    <row r="155" spans="1:17" ht="17.25" hidden="1" customHeight="1">
      <c r="A155" s="7"/>
      <c r="B155" s="172" t="s">
        <v>150</v>
      </c>
      <c r="C155" s="110">
        <v>948</v>
      </c>
      <c r="D155" s="24" t="s">
        <v>65</v>
      </c>
      <c r="E155" s="24" t="s">
        <v>194</v>
      </c>
      <c r="F155" s="23" t="s">
        <v>198</v>
      </c>
      <c r="G155" s="24" t="s">
        <v>84</v>
      </c>
      <c r="H155" s="40">
        <v>226</v>
      </c>
      <c r="I155" s="45"/>
      <c r="J155" s="98">
        <v>0</v>
      </c>
      <c r="K155" s="98"/>
      <c r="L155" s="98"/>
      <c r="M155" s="98">
        <v>0</v>
      </c>
      <c r="N155" s="98">
        <v>0</v>
      </c>
      <c r="O155" s="59">
        <v>0</v>
      </c>
      <c r="P155" s="59">
        <v>0</v>
      </c>
    </row>
    <row r="156" spans="1:17" ht="17.25" hidden="1" customHeight="1">
      <c r="A156" s="7"/>
      <c r="B156" s="195" t="s">
        <v>199</v>
      </c>
      <c r="C156" s="110">
        <v>948</v>
      </c>
      <c r="D156" s="24" t="s">
        <v>65</v>
      </c>
      <c r="E156" s="24" t="s">
        <v>194</v>
      </c>
      <c r="F156" s="41" t="s">
        <v>200</v>
      </c>
      <c r="G156" s="24" t="s">
        <v>76</v>
      </c>
      <c r="H156" s="42"/>
      <c r="I156" s="45"/>
      <c r="J156" s="92">
        <f t="shared" ref="J156:P156" si="31">J157</f>
        <v>0</v>
      </c>
      <c r="K156" s="92">
        <f t="shared" si="31"/>
        <v>0</v>
      </c>
      <c r="L156" s="92">
        <f t="shared" si="31"/>
        <v>0</v>
      </c>
      <c r="M156" s="92">
        <f t="shared" si="31"/>
        <v>0</v>
      </c>
      <c r="N156" s="92">
        <f t="shared" si="31"/>
        <v>0</v>
      </c>
      <c r="O156" s="93">
        <f t="shared" si="31"/>
        <v>0</v>
      </c>
      <c r="P156" s="93">
        <f t="shared" si="31"/>
        <v>0</v>
      </c>
    </row>
    <row r="157" spans="1:17" ht="17.25" hidden="1" customHeight="1">
      <c r="A157" s="7"/>
      <c r="B157" s="172" t="s">
        <v>150</v>
      </c>
      <c r="C157" s="7">
        <v>948</v>
      </c>
      <c r="D157" s="8" t="s">
        <v>65</v>
      </c>
      <c r="E157" s="8" t="s">
        <v>194</v>
      </c>
      <c r="F157" s="41" t="s">
        <v>200</v>
      </c>
      <c r="G157" s="8" t="s">
        <v>201</v>
      </c>
      <c r="H157" s="7">
        <v>226</v>
      </c>
      <c r="I157" s="45"/>
      <c r="J157" s="107">
        <v>0</v>
      </c>
      <c r="K157" s="99">
        <v>0</v>
      </c>
      <c r="L157" s="107">
        <v>0</v>
      </c>
      <c r="M157" s="107">
        <v>0</v>
      </c>
      <c r="N157" s="107">
        <f>SUM(J157:M157)</f>
        <v>0</v>
      </c>
      <c r="O157" s="59">
        <v>0</v>
      </c>
      <c r="P157" s="59">
        <v>0</v>
      </c>
    </row>
    <row r="158" spans="1:17" s="134" customFormat="1" ht="17.25" customHeight="1">
      <c r="A158" s="44"/>
      <c r="B158" s="196" t="s">
        <v>202</v>
      </c>
      <c r="C158" s="133">
        <v>948</v>
      </c>
      <c r="D158" s="58" t="s">
        <v>183</v>
      </c>
      <c r="E158" s="58" t="s">
        <v>44</v>
      </c>
      <c r="F158" s="43"/>
      <c r="G158" s="44"/>
      <c r="H158" s="44"/>
      <c r="I158" s="27"/>
      <c r="J158" s="95">
        <f>J163+J171</f>
        <v>972951.00999999989</v>
      </c>
      <c r="K158" s="95">
        <f>K163+K171</f>
        <v>427006</v>
      </c>
      <c r="L158" s="95">
        <f>L163+L171</f>
        <v>1127558</v>
      </c>
      <c r="M158" s="95">
        <f>M163+M171</f>
        <v>148022</v>
      </c>
      <c r="N158" s="95">
        <f>N163+N171</f>
        <v>2675537.0099999998</v>
      </c>
      <c r="O158" s="96">
        <f>O159+O163+O171</f>
        <v>151000</v>
      </c>
      <c r="P158" s="96">
        <f>P159+P163+P171</f>
        <v>168766</v>
      </c>
      <c r="Q158" s="128"/>
    </row>
    <row r="159" spans="1:17" ht="17.25" hidden="1" customHeight="1">
      <c r="A159" s="7"/>
      <c r="B159" s="197" t="s">
        <v>203</v>
      </c>
      <c r="C159" s="46">
        <v>948</v>
      </c>
      <c r="D159" s="45" t="s">
        <v>183</v>
      </c>
      <c r="E159" s="45" t="s">
        <v>43</v>
      </c>
      <c r="F159" s="20"/>
      <c r="G159" s="9"/>
      <c r="H159" s="9"/>
      <c r="I159" s="20"/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3">
        <v>0</v>
      </c>
      <c r="P159" s="93">
        <v>0</v>
      </c>
    </row>
    <row r="160" spans="1:17" ht="17.25" hidden="1" customHeight="1">
      <c r="A160" s="7"/>
      <c r="B160" s="169" t="s">
        <v>128</v>
      </c>
      <c r="C160" s="34">
        <v>948</v>
      </c>
      <c r="D160" s="13" t="s">
        <v>183</v>
      </c>
      <c r="E160" s="13" t="s">
        <v>43</v>
      </c>
      <c r="F160" s="21" t="s">
        <v>184</v>
      </c>
      <c r="G160" s="7"/>
      <c r="H160" s="7"/>
      <c r="I160" s="20"/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59">
        <v>0</v>
      </c>
      <c r="P160" s="59">
        <v>0</v>
      </c>
    </row>
    <row r="161" spans="1:16" ht="17.25" hidden="1" customHeight="1">
      <c r="A161" s="7"/>
      <c r="B161" s="176" t="s">
        <v>204</v>
      </c>
      <c r="C161" s="7">
        <v>948</v>
      </c>
      <c r="D161" s="8" t="s">
        <v>183</v>
      </c>
      <c r="E161" s="8" t="s">
        <v>43</v>
      </c>
      <c r="F161" s="14" t="s">
        <v>205</v>
      </c>
      <c r="G161" s="7"/>
      <c r="H161" s="7"/>
      <c r="I161" s="20"/>
      <c r="J161" s="98">
        <v>0</v>
      </c>
      <c r="K161" s="98">
        <v>0</v>
      </c>
      <c r="L161" s="98">
        <v>0</v>
      </c>
      <c r="M161" s="98">
        <v>0</v>
      </c>
      <c r="N161" s="98">
        <v>0</v>
      </c>
      <c r="O161" s="59">
        <v>0</v>
      </c>
      <c r="P161" s="59">
        <v>0</v>
      </c>
    </row>
    <row r="162" spans="1:16" ht="17.25" hidden="1" customHeight="1">
      <c r="A162" s="7"/>
      <c r="B162" s="176" t="s">
        <v>189</v>
      </c>
      <c r="C162" s="7">
        <v>948</v>
      </c>
      <c r="D162" s="8" t="s">
        <v>183</v>
      </c>
      <c r="E162" s="8" t="s">
        <v>43</v>
      </c>
      <c r="F162" s="14" t="s">
        <v>205</v>
      </c>
      <c r="G162" s="7">
        <v>200</v>
      </c>
      <c r="H162" s="7"/>
      <c r="I162" s="20"/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59">
        <v>0</v>
      </c>
      <c r="P162" s="59">
        <v>0</v>
      </c>
    </row>
    <row r="163" spans="1:16" ht="17.25" customHeight="1">
      <c r="A163" s="7"/>
      <c r="B163" s="194" t="s">
        <v>206</v>
      </c>
      <c r="C163" s="46">
        <v>948</v>
      </c>
      <c r="D163" s="45" t="s">
        <v>183</v>
      </c>
      <c r="E163" s="45" t="s">
        <v>46</v>
      </c>
      <c r="F163" s="20"/>
      <c r="G163" s="9"/>
      <c r="H163" s="9"/>
      <c r="I163" s="20"/>
      <c r="J163" s="92">
        <f t="shared" ref="J163:P163" si="32">J167</f>
        <v>30504</v>
      </c>
      <c r="K163" s="92">
        <f t="shared" si="32"/>
        <v>4000</v>
      </c>
      <c r="L163" s="92">
        <f t="shared" si="32"/>
        <v>2600</v>
      </c>
      <c r="M163" s="92">
        <f t="shared" si="32"/>
        <v>30504</v>
      </c>
      <c r="N163" s="92">
        <f t="shared" si="32"/>
        <v>67608</v>
      </c>
      <c r="O163" s="93">
        <f t="shared" si="32"/>
        <v>0</v>
      </c>
      <c r="P163" s="93">
        <f t="shared" si="32"/>
        <v>0</v>
      </c>
    </row>
    <row r="164" spans="1:16" ht="17.25" hidden="1" customHeight="1">
      <c r="A164" s="7"/>
      <c r="B164" s="169" t="s">
        <v>128</v>
      </c>
      <c r="C164" s="46">
        <v>948</v>
      </c>
      <c r="D164" s="45" t="s">
        <v>183</v>
      </c>
      <c r="E164" s="45" t="s">
        <v>46</v>
      </c>
      <c r="F164" s="20" t="s">
        <v>207</v>
      </c>
      <c r="G164" s="9"/>
      <c r="H164" s="9"/>
      <c r="I164" s="20"/>
      <c r="J164" s="98">
        <f>J165</f>
        <v>0</v>
      </c>
      <c r="K164" s="98">
        <f t="shared" ref="K164:P165" si="33">K165</f>
        <v>0</v>
      </c>
      <c r="L164" s="98">
        <f t="shared" si="33"/>
        <v>0</v>
      </c>
      <c r="M164" s="98">
        <f t="shared" si="33"/>
        <v>0</v>
      </c>
      <c r="N164" s="98">
        <f t="shared" si="33"/>
        <v>0</v>
      </c>
      <c r="O164" s="59">
        <f t="shared" si="33"/>
        <v>0</v>
      </c>
      <c r="P164" s="59">
        <f t="shared" si="33"/>
        <v>0</v>
      </c>
    </row>
    <row r="165" spans="1:16" ht="17.25" hidden="1" customHeight="1">
      <c r="A165" s="7"/>
      <c r="B165" s="171" t="s">
        <v>208</v>
      </c>
      <c r="C165" s="46">
        <v>948</v>
      </c>
      <c r="D165" s="45" t="s">
        <v>183</v>
      </c>
      <c r="E165" s="45" t="s">
        <v>46</v>
      </c>
      <c r="F165" s="20" t="s">
        <v>207</v>
      </c>
      <c r="G165" s="9">
        <v>200</v>
      </c>
      <c r="H165" s="9"/>
      <c r="I165" s="20"/>
      <c r="J165" s="98">
        <f>J166</f>
        <v>0</v>
      </c>
      <c r="K165" s="98">
        <f t="shared" si="33"/>
        <v>0</v>
      </c>
      <c r="L165" s="98">
        <f t="shared" si="33"/>
        <v>0</v>
      </c>
      <c r="M165" s="98">
        <f t="shared" si="33"/>
        <v>0</v>
      </c>
      <c r="N165" s="98">
        <f t="shared" si="33"/>
        <v>0</v>
      </c>
      <c r="O165" s="59">
        <f t="shared" si="33"/>
        <v>0</v>
      </c>
      <c r="P165" s="59">
        <f t="shared" si="33"/>
        <v>0</v>
      </c>
    </row>
    <row r="166" spans="1:16" ht="17.25" hidden="1" customHeight="1">
      <c r="A166" s="7"/>
      <c r="B166" s="176" t="s">
        <v>189</v>
      </c>
      <c r="C166" s="46">
        <v>948</v>
      </c>
      <c r="D166" s="45" t="s">
        <v>183</v>
      </c>
      <c r="E166" s="45" t="s">
        <v>46</v>
      </c>
      <c r="F166" s="20" t="s">
        <v>207</v>
      </c>
      <c r="G166" s="9">
        <v>244</v>
      </c>
      <c r="H166" s="9">
        <v>225</v>
      </c>
      <c r="I166" s="20"/>
      <c r="J166" s="92"/>
      <c r="K166" s="92"/>
      <c r="L166" s="92"/>
      <c r="M166" s="92"/>
      <c r="N166" s="92"/>
      <c r="O166" s="93"/>
      <c r="P166" s="93"/>
    </row>
    <row r="167" spans="1:16" ht="17.25" customHeight="1">
      <c r="A167" s="7"/>
      <c r="B167" s="174" t="s">
        <v>209</v>
      </c>
      <c r="C167" s="31">
        <v>948</v>
      </c>
      <c r="D167" s="17" t="s">
        <v>183</v>
      </c>
      <c r="E167" s="17" t="s">
        <v>46</v>
      </c>
      <c r="F167" s="17" t="s">
        <v>210</v>
      </c>
      <c r="G167" s="7"/>
      <c r="H167" s="7"/>
      <c r="I167" s="9"/>
      <c r="J167" s="98">
        <f t="shared" ref="J167:P167" si="34">J168</f>
        <v>30504</v>
      </c>
      <c r="K167" s="98">
        <f t="shared" si="34"/>
        <v>4000</v>
      </c>
      <c r="L167" s="98">
        <f t="shared" si="34"/>
        <v>2600</v>
      </c>
      <c r="M167" s="98">
        <f t="shared" si="34"/>
        <v>30504</v>
      </c>
      <c r="N167" s="98">
        <f t="shared" si="34"/>
        <v>67608</v>
      </c>
      <c r="O167" s="59">
        <f t="shared" si="34"/>
        <v>0</v>
      </c>
      <c r="P167" s="59">
        <f t="shared" si="34"/>
        <v>0</v>
      </c>
    </row>
    <row r="168" spans="1:16" ht="17.25" customHeight="1">
      <c r="A168" s="7"/>
      <c r="B168" s="176" t="s">
        <v>189</v>
      </c>
      <c r="C168" s="7">
        <v>948</v>
      </c>
      <c r="D168" s="8" t="s">
        <v>183</v>
      </c>
      <c r="E168" s="8" t="s">
        <v>46</v>
      </c>
      <c r="F168" s="8" t="s">
        <v>210</v>
      </c>
      <c r="G168" s="7">
        <v>200</v>
      </c>
      <c r="H168" s="7"/>
      <c r="I168" s="9"/>
      <c r="J168" s="98">
        <f t="shared" ref="J168:P168" si="35">J169+J170</f>
        <v>30504</v>
      </c>
      <c r="K168" s="98">
        <f t="shared" si="35"/>
        <v>4000</v>
      </c>
      <c r="L168" s="98">
        <f t="shared" si="35"/>
        <v>2600</v>
      </c>
      <c r="M168" s="98">
        <f t="shared" si="35"/>
        <v>30504</v>
      </c>
      <c r="N168" s="98">
        <f t="shared" si="35"/>
        <v>67608</v>
      </c>
      <c r="O168" s="59">
        <f t="shared" si="35"/>
        <v>0</v>
      </c>
      <c r="P168" s="59">
        <f t="shared" si="35"/>
        <v>0</v>
      </c>
    </row>
    <row r="169" spans="1:16" ht="17.25" customHeight="1">
      <c r="A169" s="7"/>
      <c r="B169" s="195" t="s">
        <v>89</v>
      </c>
      <c r="C169" s="7">
        <v>948</v>
      </c>
      <c r="D169" s="8" t="s">
        <v>183</v>
      </c>
      <c r="E169" s="8" t="s">
        <v>46</v>
      </c>
      <c r="F169" s="8" t="s">
        <v>210</v>
      </c>
      <c r="G169" s="7">
        <v>244</v>
      </c>
      <c r="H169" s="7">
        <v>225</v>
      </c>
      <c r="I169" s="9"/>
      <c r="J169" s="99">
        <v>30504</v>
      </c>
      <c r="K169" s="99">
        <v>4000</v>
      </c>
      <c r="L169" s="99">
        <v>2600</v>
      </c>
      <c r="M169" s="99">
        <v>30504</v>
      </c>
      <c r="N169" s="99">
        <f>SUM(J169:M169)</f>
        <v>67608</v>
      </c>
      <c r="O169" s="59">
        <v>0</v>
      </c>
      <c r="P169" s="59">
        <v>0</v>
      </c>
    </row>
    <row r="170" spans="1:16" ht="17.25" customHeight="1">
      <c r="A170" s="7"/>
      <c r="B170" s="172" t="s">
        <v>81</v>
      </c>
      <c r="C170" s="7">
        <v>948</v>
      </c>
      <c r="D170" s="8" t="s">
        <v>183</v>
      </c>
      <c r="E170" s="8" t="s">
        <v>46</v>
      </c>
      <c r="F170" s="8" t="s">
        <v>210</v>
      </c>
      <c r="G170" s="7">
        <v>244</v>
      </c>
      <c r="H170" s="7">
        <v>226</v>
      </c>
      <c r="I170" s="9"/>
      <c r="J170" s="98">
        <v>0</v>
      </c>
      <c r="K170" s="98">
        <v>0</v>
      </c>
      <c r="L170" s="98">
        <v>0</v>
      </c>
      <c r="M170" s="98">
        <v>0</v>
      </c>
      <c r="N170" s="99">
        <f>SUM(J170:M170)</f>
        <v>0</v>
      </c>
      <c r="O170" s="59">
        <v>0</v>
      </c>
      <c r="P170" s="59">
        <v>0</v>
      </c>
    </row>
    <row r="171" spans="1:16" ht="17.25" customHeight="1">
      <c r="A171" s="7"/>
      <c r="B171" s="194" t="s">
        <v>211</v>
      </c>
      <c r="C171" s="46">
        <v>948</v>
      </c>
      <c r="D171" s="45" t="s">
        <v>183</v>
      </c>
      <c r="E171" s="45" t="s">
        <v>158</v>
      </c>
      <c r="F171" s="45"/>
      <c r="G171" s="46"/>
      <c r="H171" s="46"/>
      <c r="I171" s="46"/>
      <c r="J171" s="92">
        <f t="shared" ref="J171:M171" si="36">J172+J180+J182+J189+J195+J198+J212+J216</f>
        <v>942447.00999999989</v>
      </c>
      <c r="K171" s="92">
        <f t="shared" si="36"/>
        <v>423006</v>
      </c>
      <c r="L171" s="92">
        <f t="shared" si="36"/>
        <v>1124958</v>
      </c>
      <c r="M171" s="92">
        <f t="shared" si="36"/>
        <v>117518</v>
      </c>
      <c r="N171" s="92">
        <f>N172+N180+N182+N189+N195+N198+N212+N216</f>
        <v>2607929.0099999998</v>
      </c>
      <c r="O171" s="92">
        <f>O172+O180+O182+O189+O198+O216</f>
        <v>151000</v>
      </c>
      <c r="P171" s="92">
        <f>P172+P180+P182+P189+P198+P216</f>
        <v>168766</v>
      </c>
    </row>
    <row r="172" spans="1:16" s="135" customFormat="1" ht="17.25" customHeight="1">
      <c r="A172" s="48"/>
      <c r="B172" s="191" t="s">
        <v>212</v>
      </c>
      <c r="C172" s="33">
        <v>948</v>
      </c>
      <c r="D172" s="32" t="s">
        <v>183</v>
      </c>
      <c r="E172" s="32" t="s">
        <v>158</v>
      </c>
      <c r="F172" s="32" t="s">
        <v>213</v>
      </c>
      <c r="G172" s="33"/>
      <c r="H172" s="33"/>
      <c r="I172" s="50"/>
      <c r="J172" s="118">
        <f t="shared" ref="J172:P172" si="37">J173</f>
        <v>40482.83</v>
      </c>
      <c r="K172" s="118">
        <f t="shared" si="37"/>
        <v>31700</v>
      </c>
      <c r="L172" s="118">
        <f t="shared" si="37"/>
        <v>31200</v>
      </c>
      <c r="M172" s="118">
        <f t="shared" si="37"/>
        <v>31200</v>
      </c>
      <c r="N172" s="118">
        <f t="shared" si="37"/>
        <v>134582.82999999999</v>
      </c>
      <c r="O172" s="119">
        <f t="shared" si="37"/>
        <v>60000</v>
      </c>
      <c r="P172" s="119">
        <f t="shared" si="37"/>
        <v>60000</v>
      </c>
    </row>
    <row r="173" spans="1:16" ht="17.25" customHeight="1">
      <c r="A173" s="7"/>
      <c r="B173" s="176" t="s">
        <v>189</v>
      </c>
      <c r="C173" s="117">
        <v>948</v>
      </c>
      <c r="D173" s="27" t="s">
        <v>183</v>
      </c>
      <c r="E173" s="27" t="s">
        <v>158</v>
      </c>
      <c r="F173" s="20" t="s">
        <v>213</v>
      </c>
      <c r="G173" s="9">
        <v>200</v>
      </c>
      <c r="H173" s="9"/>
      <c r="I173" s="9"/>
      <c r="J173" s="98">
        <f>SUM(J174:J179)</f>
        <v>40482.83</v>
      </c>
      <c r="K173" s="98">
        <f>SUM(K174:K179)</f>
        <v>31700</v>
      </c>
      <c r="L173" s="98">
        <f>SUM(L174:L179)</f>
        <v>31200</v>
      </c>
      <c r="M173" s="98">
        <f>SUM(M174:M179)</f>
        <v>31200</v>
      </c>
      <c r="N173" s="98">
        <f>SUM(N174:N179)</f>
        <v>134582.82999999999</v>
      </c>
      <c r="O173" s="59">
        <f>SUM(O174:O178)</f>
        <v>60000</v>
      </c>
      <c r="P173" s="59">
        <f>SUM(P174:P178)</f>
        <v>60000</v>
      </c>
    </row>
    <row r="174" spans="1:16" ht="17.25" customHeight="1">
      <c r="A174" s="7"/>
      <c r="B174" s="195" t="s">
        <v>86</v>
      </c>
      <c r="C174" s="9">
        <v>948</v>
      </c>
      <c r="D174" s="20" t="s">
        <v>183</v>
      </c>
      <c r="E174" s="20" t="s">
        <v>158</v>
      </c>
      <c r="F174" s="20" t="s">
        <v>213</v>
      </c>
      <c r="G174" s="9">
        <v>247</v>
      </c>
      <c r="H174" s="9">
        <v>223</v>
      </c>
      <c r="I174" s="9"/>
      <c r="J174" s="99">
        <v>12000</v>
      </c>
      <c r="K174" s="99">
        <v>7500</v>
      </c>
      <c r="L174" s="99">
        <v>7000</v>
      </c>
      <c r="M174" s="99">
        <v>12000</v>
      </c>
      <c r="N174" s="99">
        <f t="shared" ref="N174:N179" si="38">SUM(J174:M174)</f>
        <v>38500</v>
      </c>
      <c r="O174" s="59">
        <v>30000</v>
      </c>
      <c r="P174" s="59">
        <v>30000</v>
      </c>
    </row>
    <row r="175" spans="1:16" ht="17.25" customHeight="1">
      <c r="A175" s="7"/>
      <c r="B175" s="195" t="s">
        <v>89</v>
      </c>
      <c r="C175" s="9">
        <v>948</v>
      </c>
      <c r="D175" s="20" t="s">
        <v>183</v>
      </c>
      <c r="E175" s="20" t="s">
        <v>158</v>
      </c>
      <c r="F175" s="20" t="s">
        <v>213</v>
      </c>
      <c r="G175" s="9">
        <v>244</v>
      </c>
      <c r="H175" s="9">
        <v>225</v>
      </c>
      <c r="I175" s="9"/>
      <c r="J175" s="99">
        <v>19200</v>
      </c>
      <c r="K175" s="99">
        <v>19200</v>
      </c>
      <c r="L175" s="99">
        <v>19200</v>
      </c>
      <c r="M175" s="99">
        <v>19200</v>
      </c>
      <c r="N175" s="99">
        <f t="shared" si="38"/>
        <v>76800</v>
      </c>
      <c r="O175" s="59">
        <v>30000</v>
      </c>
      <c r="P175" s="59">
        <v>30000</v>
      </c>
    </row>
    <row r="176" spans="1:16" ht="17.25" customHeight="1">
      <c r="A176" s="7"/>
      <c r="B176" s="172" t="s">
        <v>95</v>
      </c>
      <c r="C176" s="9">
        <v>948</v>
      </c>
      <c r="D176" s="20" t="s">
        <v>183</v>
      </c>
      <c r="E176" s="20" t="s">
        <v>158</v>
      </c>
      <c r="F176" s="20" t="s">
        <v>213</v>
      </c>
      <c r="G176" s="9">
        <v>244</v>
      </c>
      <c r="H176" s="9">
        <v>310</v>
      </c>
      <c r="I176" s="9"/>
      <c r="J176" s="99">
        <v>0</v>
      </c>
      <c r="K176" s="99">
        <v>3925.05</v>
      </c>
      <c r="L176" s="99">
        <v>5000</v>
      </c>
      <c r="M176" s="99">
        <v>0</v>
      </c>
      <c r="N176" s="99">
        <f t="shared" si="38"/>
        <v>8925.0499999999993</v>
      </c>
      <c r="O176" s="59">
        <v>0</v>
      </c>
      <c r="P176" s="59">
        <v>0</v>
      </c>
    </row>
    <row r="177" spans="1:18" ht="17.25" customHeight="1">
      <c r="A177" s="7"/>
      <c r="B177" s="172" t="s">
        <v>97</v>
      </c>
      <c r="C177" s="9">
        <v>948</v>
      </c>
      <c r="D177" s="20" t="s">
        <v>183</v>
      </c>
      <c r="E177" s="20" t="s">
        <v>158</v>
      </c>
      <c r="F177" s="20" t="s">
        <v>213</v>
      </c>
      <c r="G177" s="9">
        <v>244</v>
      </c>
      <c r="H177" s="9">
        <v>349</v>
      </c>
      <c r="I177" s="9"/>
      <c r="J177" s="99">
        <v>0</v>
      </c>
      <c r="K177" s="99">
        <v>0</v>
      </c>
      <c r="L177" s="99">
        <v>0</v>
      </c>
      <c r="M177" s="99">
        <v>0</v>
      </c>
      <c r="N177" s="99">
        <f t="shared" si="38"/>
        <v>0</v>
      </c>
      <c r="O177" s="59">
        <v>0</v>
      </c>
      <c r="P177" s="59">
        <v>0</v>
      </c>
    </row>
    <row r="178" spans="1:18" ht="17.25" customHeight="1">
      <c r="A178" s="7"/>
      <c r="B178" s="172" t="s">
        <v>97</v>
      </c>
      <c r="C178" s="9">
        <v>948</v>
      </c>
      <c r="D178" s="20" t="s">
        <v>183</v>
      </c>
      <c r="E178" s="20" t="s">
        <v>158</v>
      </c>
      <c r="F178" s="20" t="s">
        <v>213</v>
      </c>
      <c r="G178" s="9">
        <v>244</v>
      </c>
      <c r="H178" s="9">
        <v>346</v>
      </c>
      <c r="I178" s="9"/>
      <c r="J178" s="99">
        <v>0</v>
      </c>
      <c r="K178" s="99">
        <v>1074.95</v>
      </c>
      <c r="L178" s="99">
        <v>0</v>
      </c>
      <c r="M178" s="99">
        <v>0</v>
      </c>
      <c r="N178" s="99">
        <f t="shared" si="38"/>
        <v>1074.95</v>
      </c>
      <c r="O178" s="59">
        <v>0</v>
      </c>
      <c r="P178" s="59">
        <v>0</v>
      </c>
    </row>
    <row r="179" spans="1:18" ht="17.25" customHeight="1">
      <c r="A179" s="7"/>
      <c r="B179" s="172" t="s">
        <v>214</v>
      </c>
      <c r="C179" s="9">
        <v>948</v>
      </c>
      <c r="D179" s="20" t="s">
        <v>183</v>
      </c>
      <c r="E179" s="20" t="s">
        <v>158</v>
      </c>
      <c r="F179" s="20" t="s">
        <v>215</v>
      </c>
      <c r="G179" s="9">
        <v>540</v>
      </c>
      <c r="H179" s="9">
        <v>251</v>
      </c>
      <c r="I179" s="9"/>
      <c r="J179" s="99">
        <v>9282.83</v>
      </c>
      <c r="K179" s="99"/>
      <c r="L179" s="99"/>
      <c r="M179" s="99"/>
      <c r="N179" s="99">
        <f t="shared" si="38"/>
        <v>9282.83</v>
      </c>
      <c r="O179" s="59"/>
      <c r="P179" s="59"/>
    </row>
    <row r="180" spans="1:18" s="131" customFormat="1" ht="17.25" customHeight="1">
      <c r="A180" s="52"/>
      <c r="B180" s="191" t="s">
        <v>216</v>
      </c>
      <c r="C180" s="33">
        <v>948</v>
      </c>
      <c r="D180" s="32" t="s">
        <v>183</v>
      </c>
      <c r="E180" s="32" t="s">
        <v>158</v>
      </c>
      <c r="F180" s="32" t="s">
        <v>217</v>
      </c>
      <c r="G180" s="33"/>
      <c r="H180" s="33"/>
      <c r="I180" s="50"/>
      <c r="J180" s="95">
        <f t="shared" ref="J180:P180" si="39">J181</f>
        <v>0</v>
      </c>
      <c r="K180" s="95">
        <f t="shared" si="39"/>
        <v>5000</v>
      </c>
      <c r="L180" s="95">
        <f t="shared" si="39"/>
        <v>0</v>
      </c>
      <c r="M180" s="95">
        <f t="shared" si="39"/>
        <v>0</v>
      </c>
      <c r="N180" s="95">
        <f t="shared" si="39"/>
        <v>5000</v>
      </c>
      <c r="O180" s="96">
        <f t="shared" si="39"/>
        <v>5000</v>
      </c>
      <c r="P180" s="96">
        <f t="shared" si="39"/>
        <v>5000</v>
      </c>
    </row>
    <row r="181" spans="1:18" ht="17.25" customHeight="1">
      <c r="A181" s="7"/>
      <c r="B181" s="195" t="s">
        <v>97</v>
      </c>
      <c r="C181" s="9">
        <v>948</v>
      </c>
      <c r="D181" s="20" t="s">
        <v>183</v>
      </c>
      <c r="E181" s="20" t="s">
        <v>158</v>
      </c>
      <c r="F181" s="20" t="s">
        <v>217</v>
      </c>
      <c r="G181" s="9">
        <v>244</v>
      </c>
      <c r="H181" s="9">
        <v>349</v>
      </c>
      <c r="I181" s="9"/>
      <c r="J181" s="99">
        <v>0</v>
      </c>
      <c r="K181" s="99">
        <v>5000</v>
      </c>
      <c r="L181" s="99">
        <v>0</v>
      </c>
      <c r="M181" s="99">
        <v>0</v>
      </c>
      <c r="N181" s="99">
        <f>SUM(J181:M181)</f>
        <v>5000</v>
      </c>
      <c r="O181" s="59">
        <v>5000</v>
      </c>
      <c r="P181" s="59">
        <v>5000</v>
      </c>
    </row>
    <row r="182" spans="1:18" s="135" customFormat="1" ht="17.25" customHeight="1">
      <c r="A182" s="48"/>
      <c r="B182" s="191" t="s">
        <v>218</v>
      </c>
      <c r="C182" s="136">
        <v>948</v>
      </c>
      <c r="D182" s="137" t="s">
        <v>183</v>
      </c>
      <c r="E182" s="137" t="s">
        <v>158</v>
      </c>
      <c r="F182" s="47" t="s">
        <v>219</v>
      </c>
      <c r="G182" s="48"/>
      <c r="H182" s="48"/>
      <c r="I182" s="9"/>
      <c r="J182" s="92">
        <f t="shared" ref="J182:P182" si="40">J183</f>
        <v>0</v>
      </c>
      <c r="K182" s="92">
        <f t="shared" si="40"/>
        <v>10000</v>
      </c>
      <c r="L182" s="92">
        <f t="shared" si="40"/>
        <v>0</v>
      </c>
      <c r="M182" s="92">
        <f t="shared" si="40"/>
        <v>0</v>
      </c>
      <c r="N182" s="92">
        <f t="shared" si="40"/>
        <v>10000</v>
      </c>
      <c r="O182" s="93">
        <f t="shared" si="40"/>
        <v>20000</v>
      </c>
      <c r="P182" s="93">
        <f t="shared" si="40"/>
        <v>0</v>
      </c>
    </row>
    <row r="183" spans="1:18" ht="17.25" customHeight="1">
      <c r="A183" s="7"/>
      <c r="B183" s="176" t="s">
        <v>189</v>
      </c>
      <c r="C183" s="9">
        <v>948</v>
      </c>
      <c r="D183" s="20" t="s">
        <v>183</v>
      </c>
      <c r="E183" s="20" t="s">
        <v>158</v>
      </c>
      <c r="F183" s="20" t="s">
        <v>219</v>
      </c>
      <c r="G183" s="9">
        <v>200</v>
      </c>
      <c r="H183" s="9"/>
      <c r="I183" s="9"/>
      <c r="J183" s="98">
        <f>SUM(J184:J187)</f>
        <v>0</v>
      </c>
      <c r="K183" s="98">
        <f t="shared" ref="K183:P183" si="41">SUM(K184:K187)</f>
        <v>10000</v>
      </c>
      <c r="L183" s="98">
        <f t="shared" si="41"/>
        <v>0</v>
      </c>
      <c r="M183" s="98">
        <f t="shared" si="41"/>
        <v>0</v>
      </c>
      <c r="N183" s="98">
        <f t="shared" si="41"/>
        <v>10000</v>
      </c>
      <c r="O183" s="59">
        <f t="shared" si="41"/>
        <v>20000</v>
      </c>
      <c r="P183" s="59">
        <f t="shared" si="41"/>
        <v>0</v>
      </c>
    </row>
    <row r="184" spans="1:18" ht="17.25" customHeight="1">
      <c r="A184" s="7"/>
      <c r="B184" s="195" t="s">
        <v>89</v>
      </c>
      <c r="C184" s="9">
        <v>948</v>
      </c>
      <c r="D184" s="20" t="s">
        <v>183</v>
      </c>
      <c r="E184" s="20" t="s">
        <v>158</v>
      </c>
      <c r="F184" s="20" t="s">
        <v>219</v>
      </c>
      <c r="G184" s="9">
        <v>244</v>
      </c>
      <c r="H184" s="9">
        <v>225</v>
      </c>
      <c r="I184" s="9"/>
      <c r="J184" s="99">
        <v>0</v>
      </c>
      <c r="K184" s="99">
        <v>3150</v>
      </c>
      <c r="L184" s="99">
        <v>0</v>
      </c>
      <c r="M184" s="99">
        <v>0</v>
      </c>
      <c r="N184" s="99">
        <f>SUM(J184:M184)</f>
        <v>3150</v>
      </c>
      <c r="O184" s="59">
        <v>20000</v>
      </c>
      <c r="P184" s="59">
        <v>0</v>
      </c>
    </row>
    <row r="185" spans="1:18" ht="17.25" customHeight="1">
      <c r="A185" s="7"/>
      <c r="B185" s="172" t="s">
        <v>81</v>
      </c>
      <c r="C185" s="9">
        <v>948</v>
      </c>
      <c r="D185" s="20" t="s">
        <v>183</v>
      </c>
      <c r="E185" s="20" t="s">
        <v>158</v>
      </c>
      <c r="F185" s="20" t="s">
        <v>219</v>
      </c>
      <c r="G185" s="9">
        <v>244</v>
      </c>
      <c r="H185" s="9">
        <v>226</v>
      </c>
      <c r="I185" s="9"/>
      <c r="J185" s="99">
        <v>0</v>
      </c>
      <c r="K185" s="99">
        <v>0</v>
      </c>
      <c r="L185" s="99">
        <v>0</v>
      </c>
      <c r="M185" s="99">
        <v>0</v>
      </c>
      <c r="N185" s="99">
        <f>SUM(J185:M185)</f>
        <v>0</v>
      </c>
      <c r="O185" s="59"/>
      <c r="P185" s="59"/>
    </row>
    <row r="186" spans="1:18" ht="17.25" customHeight="1">
      <c r="A186" s="7"/>
      <c r="B186" s="195" t="s">
        <v>97</v>
      </c>
      <c r="C186" s="9">
        <v>948</v>
      </c>
      <c r="D186" s="20" t="s">
        <v>183</v>
      </c>
      <c r="E186" s="20" t="s">
        <v>158</v>
      </c>
      <c r="F186" s="20" t="s">
        <v>219</v>
      </c>
      <c r="G186" s="9">
        <v>244</v>
      </c>
      <c r="H186" s="9">
        <v>346</v>
      </c>
      <c r="I186" s="9"/>
      <c r="J186" s="99">
        <v>0</v>
      </c>
      <c r="K186" s="99">
        <v>2450</v>
      </c>
      <c r="L186" s="99">
        <v>0</v>
      </c>
      <c r="M186" s="99">
        <v>0</v>
      </c>
      <c r="N186" s="99">
        <f>SUM(J186:M186)</f>
        <v>2450</v>
      </c>
      <c r="O186" s="59">
        <v>0</v>
      </c>
      <c r="P186" s="59">
        <v>0</v>
      </c>
    </row>
    <row r="187" spans="1:18" ht="17.25" customHeight="1">
      <c r="A187" s="7"/>
      <c r="B187" s="195" t="s">
        <v>95</v>
      </c>
      <c r="C187" s="9">
        <v>948</v>
      </c>
      <c r="D187" s="20" t="s">
        <v>183</v>
      </c>
      <c r="E187" s="20" t="s">
        <v>158</v>
      </c>
      <c r="F187" s="20" t="s">
        <v>219</v>
      </c>
      <c r="G187" s="9">
        <v>244</v>
      </c>
      <c r="H187" s="9">
        <v>349</v>
      </c>
      <c r="I187" s="9"/>
      <c r="J187" s="99">
        <v>0</v>
      </c>
      <c r="K187" s="99">
        <v>4400</v>
      </c>
      <c r="L187" s="99">
        <v>0</v>
      </c>
      <c r="M187" s="99">
        <v>0</v>
      </c>
      <c r="N187" s="99">
        <f>SUM(J187:M187)</f>
        <v>4400</v>
      </c>
      <c r="O187" s="59">
        <v>0</v>
      </c>
      <c r="P187" s="59">
        <v>0</v>
      </c>
    </row>
    <row r="188" spans="1:18" s="112" customFormat="1" ht="17.25" hidden="1" customHeight="1">
      <c r="A188" s="105"/>
      <c r="B188" s="198" t="s">
        <v>128</v>
      </c>
      <c r="C188" s="50">
        <v>949</v>
      </c>
      <c r="D188" s="49" t="s">
        <v>183</v>
      </c>
      <c r="E188" s="49" t="s">
        <v>158</v>
      </c>
      <c r="F188" s="49" t="s">
        <v>220</v>
      </c>
      <c r="G188" s="50">
        <v>244</v>
      </c>
      <c r="H188" s="50">
        <v>225</v>
      </c>
      <c r="I188" s="50"/>
      <c r="J188" s="95"/>
      <c r="K188" s="95"/>
      <c r="L188" s="95">
        <v>0</v>
      </c>
      <c r="M188" s="95"/>
      <c r="N188" s="95">
        <v>0</v>
      </c>
      <c r="O188" s="96"/>
      <c r="P188" s="96"/>
    </row>
    <row r="189" spans="1:18" s="131" customFormat="1" ht="17.25" customHeight="1">
      <c r="A189" s="52"/>
      <c r="B189" s="191" t="s">
        <v>221</v>
      </c>
      <c r="C189" s="33">
        <v>948</v>
      </c>
      <c r="D189" s="32" t="s">
        <v>183</v>
      </c>
      <c r="E189" s="32" t="s">
        <v>158</v>
      </c>
      <c r="F189" s="51" t="s">
        <v>222</v>
      </c>
      <c r="G189" s="52"/>
      <c r="H189" s="52"/>
      <c r="I189" s="117"/>
      <c r="J189" s="95">
        <f>J190</f>
        <v>0</v>
      </c>
      <c r="K189" s="95">
        <f>K190</f>
        <v>50000</v>
      </c>
      <c r="L189" s="95">
        <f>L190</f>
        <v>50000</v>
      </c>
      <c r="M189" s="95">
        <f>M190</f>
        <v>0</v>
      </c>
      <c r="N189" s="95">
        <f>N190</f>
        <v>100000</v>
      </c>
      <c r="O189" s="96">
        <f>O190+O197</f>
        <v>65000</v>
      </c>
      <c r="P189" s="96">
        <f>P190+P197</f>
        <v>35000</v>
      </c>
    </row>
    <row r="190" spans="1:18" ht="17.25" customHeight="1">
      <c r="A190" s="7"/>
      <c r="B190" s="176" t="s">
        <v>189</v>
      </c>
      <c r="C190" s="9">
        <v>948</v>
      </c>
      <c r="D190" s="20" t="s">
        <v>183</v>
      </c>
      <c r="E190" s="20" t="s">
        <v>158</v>
      </c>
      <c r="F190" s="20" t="s">
        <v>222</v>
      </c>
      <c r="G190" s="9">
        <v>200</v>
      </c>
      <c r="H190" s="9"/>
      <c r="I190" s="9"/>
      <c r="J190" s="98">
        <f t="shared" ref="J190:P190" si="42">SUM(J191:J194)</f>
        <v>0</v>
      </c>
      <c r="K190" s="98">
        <f t="shared" si="42"/>
        <v>50000</v>
      </c>
      <c r="L190" s="98">
        <f t="shared" si="42"/>
        <v>50000</v>
      </c>
      <c r="M190" s="98">
        <f t="shared" si="42"/>
        <v>0</v>
      </c>
      <c r="N190" s="98">
        <f t="shared" si="42"/>
        <v>100000</v>
      </c>
      <c r="O190" s="59">
        <f t="shared" si="42"/>
        <v>65000</v>
      </c>
      <c r="P190" s="59">
        <f t="shared" si="42"/>
        <v>35000</v>
      </c>
    </row>
    <row r="191" spans="1:18" ht="17.25" customHeight="1">
      <c r="A191" s="7"/>
      <c r="B191" s="195" t="s">
        <v>89</v>
      </c>
      <c r="C191" s="9">
        <v>948</v>
      </c>
      <c r="D191" s="20" t="s">
        <v>183</v>
      </c>
      <c r="E191" s="20" t="s">
        <v>158</v>
      </c>
      <c r="F191" s="20" t="s">
        <v>222</v>
      </c>
      <c r="G191" s="9">
        <v>244</v>
      </c>
      <c r="H191" s="9">
        <v>225</v>
      </c>
      <c r="I191" s="9"/>
      <c r="J191" s="99">
        <v>0</v>
      </c>
      <c r="K191" s="99">
        <v>50000</v>
      </c>
      <c r="L191" s="99">
        <v>50000</v>
      </c>
      <c r="M191" s="99">
        <v>0</v>
      </c>
      <c r="N191" s="99">
        <f>SUM(J191:M191)</f>
        <v>100000</v>
      </c>
      <c r="O191" s="59">
        <v>65000</v>
      </c>
      <c r="P191" s="59">
        <v>35000</v>
      </c>
      <c r="Q191" s="138"/>
      <c r="R191" s="138"/>
    </row>
    <row r="192" spans="1:18" ht="17.25" customHeight="1">
      <c r="A192" s="7"/>
      <c r="B192" s="195" t="s">
        <v>95</v>
      </c>
      <c r="C192" s="9">
        <v>948</v>
      </c>
      <c r="D192" s="20" t="s">
        <v>183</v>
      </c>
      <c r="E192" s="20" t="s">
        <v>158</v>
      </c>
      <c r="F192" s="20" t="s">
        <v>222</v>
      </c>
      <c r="G192" s="9">
        <v>244</v>
      </c>
      <c r="H192" s="9">
        <v>310</v>
      </c>
      <c r="I192" s="9"/>
      <c r="J192" s="99">
        <v>0</v>
      </c>
      <c r="K192" s="99">
        <v>0</v>
      </c>
      <c r="L192" s="99">
        <v>0</v>
      </c>
      <c r="M192" s="99">
        <v>0</v>
      </c>
      <c r="N192" s="99">
        <f>SUM(J192:M192)</f>
        <v>0</v>
      </c>
      <c r="O192" s="59">
        <v>0</v>
      </c>
      <c r="P192" s="59">
        <v>0</v>
      </c>
      <c r="R192" s="138"/>
    </row>
    <row r="193" spans="1:18" ht="17.25" customHeight="1">
      <c r="A193" s="7"/>
      <c r="B193" s="172" t="s">
        <v>81</v>
      </c>
      <c r="C193" s="9">
        <v>948</v>
      </c>
      <c r="D193" s="20" t="s">
        <v>183</v>
      </c>
      <c r="E193" s="20" t="s">
        <v>158</v>
      </c>
      <c r="F193" s="20" t="s">
        <v>222</v>
      </c>
      <c r="G193" s="9">
        <v>244</v>
      </c>
      <c r="H193" s="9">
        <v>226</v>
      </c>
      <c r="I193" s="9"/>
      <c r="J193" s="99">
        <v>0</v>
      </c>
      <c r="K193" s="99">
        <v>0</v>
      </c>
      <c r="L193" s="99">
        <v>0</v>
      </c>
      <c r="M193" s="99">
        <v>0</v>
      </c>
      <c r="N193" s="99">
        <f>SUM(J193:M193)</f>
        <v>0</v>
      </c>
      <c r="O193" s="59">
        <v>0</v>
      </c>
      <c r="P193" s="59">
        <v>0</v>
      </c>
      <c r="R193" s="138"/>
    </row>
    <row r="194" spans="1:18" ht="17.25" customHeight="1">
      <c r="A194" s="7"/>
      <c r="B194" s="195" t="s">
        <v>97</v>
      </c>
      <c r="C194" s="9">
        <v>948</v>
      </c>
      <c r="D194" s="20" t="s">
        <v>183</v>
      </c>
      <c r="E194" s="20" t="s">
        <v>158</v>
      </c>
      <c r="F194" s="20" t="s">
        <v>222</v>
      </c>
      <c r="G194" s="9">
        <v>244</v>
      </c>
      <c r="H194" s="9">
        <v>343</v>
      </c>
      <c r="I194" s="9"/>
      <c r="J194" s="99">
        <v>0</v>
      </c>
      <c r="K194" s="99">
        <v>0</v>
      </c>
      <c r="L194" s="99">
        <v>0</v>
      </c>
      <c r="M194" s="99">
        <v>0</v>
      </c>
      <c r="N194" s="99">
        <f>SUM(J194:M194)</f>
        <v>0</v>
      </c>
      <c r="O194" s="59">
        <v>0</v>
      </c>
      <c r="P194" s="59">
        <v>0</v>
      </c>
      <c r="R194" s="138"/>
    </row>
    <row r="195" spans="1:18" s="108" customFormat="1" ht="17.25" customHeight="1">
      <c r="A195" s="31"/>
      <c r="B195" s="199" t="s">
        <v>223</v>
      </c>
      <c r="C195" s="46">
        <v>948</v>
      </c>
      <c r="D195" s="45" t="s">
        <v>183</v>
      </c>
      <c r="E195" s="45" t="s">
        <v>158</v>
      </c>
      <c r="F195" s="45" t="s">
        <v>224</v>
      </c>
      <c r="G195" s="46"/>
      <c r="H195" s="46"/>
      <c r="I195" s="46"/>
      <c r="J195" s="107">
        <f>SUM(J196:J197)</f>
        <v>2627</v>
      </c>
      <c r="K195" s="107">
        <f>SUM(K196:K197)</f>
        <v>22290</v>
      </c>
      <c r="L195" s="107">
        <f>SUM(L196:L197)</f>
        <v>0</v>
      </c>
      <c r="M195" s="107">
        <f>SUM(M196:M197)</f>
        <v>0</v>
      </c>
      <c r="N195" s="107">
        <f>SUM(N196:N197)</f>
        <v>24917</v>
      </c>
      <c r="O195" s="93"/>
      <c r="P195" s="93"/>
      <c r="R195" s="139"/>
    </row>
    <row r="196" spans="1:18" ht="17.25" customHeight="1">
      <c r="A196" s="7"/>
      <c r="B196" s="195" t="s">
        <v>89</v>
      </c>
      <c r="C196" s="46">
        <v>948</v>
      </c>
      <c r="D196" s="45" t="s">
        <v>183</v>
      </c>
      <c r="E196" s="45" t="s">
        <v>158</v>
      </c>
      <c r="F196" s="20" t="s">
        <v>224</v>
      </c>
      <c r="G196" s="9">
        <v>244</v>
      </c>
      <c r="H196" s="46">
        <v>225</v>
      </c>
      <c r="I196" s="9"/>
      <c r="J196" s="92">
        <v>2627</v>
      </c>
      <c r="K196" s="92">
        <v>0</v>
      </c>
      <c r="L196" s="92">
        <v>0</v>
      </c>
      <c r="M196" s="92">
        <v>0</v>
      </c>
      <c r="N196" s="92">
        <f>SUM(J196:M196)</f>
        <v>2627</v>
      </c>
      <c r="O196" s="93">
        <v>0</v>
      </c>
      <c r="P196" s="93">
        <v>0</v>
      </c>
      <c r="R196" s="138"/>
    </row>
    <row r="197" spans="1:18" ht="17.25" customHeight="1">
      <c r="A197" s="7"/>
      <c r="B197" s="195" t="s">
        <v>97</v>
      </c>
      <c r="C197" s="46">
        <v>948</v>
      </c>
      <c r="D197" s="45" t="s">
        <v>183</v>
      </c>
      <c r="E197" s="45" t="s">
        <v>158</v>
      </c>
      <c r="F197" s="20" t="s">
        <v>224</v>
      </c>
      <c r="G197" s="9">
        <v>244</v>
      </c>
      <c r="H197" s="46">
        <v>344</v>
      </c>
      <c r="I197" s="9"/>
      <c r="J197" s="92">
        <v>0</v>
      </c>
      <c r="K197" s="92">
        <v>22290</v>
      </c>
      <c r="L197" s="92">
        <v>0</v>
      </c>
      <c r="M197" s="92">
        <v>0</v>
      </c>
      <c r="N197" s="92">
        <f>SUM(J197:M197)</f>
        <v>22290</v>
      </c>
      <c r="O197" s="93">
        <v>0</v>
      </c>
      <c r="P197" s="93">
        <v>0</v>
      </c>
      <c r="R197" s="138"/>
    </row>
    <row r="198" spans="1:18" s="108" customFormat="1" ht="17.25" customHeight="1">
      <c r="A198" s="31"/>
      <c r="B198" s="200" t="s">
        <v>225</v>
      </c>
      <c r="C198" s="54">
        <v>948</v>
      </c>
      <c r="D198" s="53" t="s">
        <v>183</v>
      </c>
      <c r="E198" s="53" t="s">
        <v>158</v>
      </c>
      <c r="F198" s="53" t="s">
        <v>226</v>
      </c>
      <c r="G198" s="54"/>
      <c r="H198" s="46"/>
      <c r="I198" s="46"/>
      <c r="J198" s="92">
        <f t="shared" ref="J198:P198" si="43">J199+J202</f>
        <v>899087.17999999993</v>
      </c>
      <c r="K198" s="92">
        <f t="shared" si="43"/>
        <v>303766</v>
      </c>
      <c r="L198" s="92">
        <f t="shared" si="43"/>
        <v>182968</v>
      </c>
      <c r="M198" s="92">
        <f t="shared" si="43"/>
        <v>86068</v>
      </c>
      <c r="N198" s="92">
        <f t="shared" si="43"/>
        <v>1471889.18</v>
      </c>
      <c r="O198" s="92">
        <f t="shared" si="43"/>
        <v>0</v>
      </c>
      <c r="P198" s="92">
        <f t="shared" si="43"/>
        <v>67766</v>
      </c>
      <c r="Q198" s="140"/>
      <c r="R198" s="139"/>
    </row>
    <row r="199" spans="1:18" s="108" customFormat="1" ht="17.25" customHeight="1">
      <c r="A199" s="31"/>
      <c r="B199" s="201" t="s">
        <v>225</v>
      </c>
      <c r="C199" s="46">
        <v>948</v>
      </c>
      <c r="D199" s="45" t="s">
        <v>183</v>
      </c>
      <c r="E199" s="45" t="s">
        <v>158</v>
      </c>
      <c r="F199" s="45" t="s">
        <v>226</v>
      </c>
      <c r="G199" s="46">
        <v>100</v>
      </c>
      <c r="H199" s="46"/>
      <c r="I199" s="46"/>
      <c r="J199" s="92">
        <f>SUM(J200:J201)</f>
        <v>71069</v>
      </c>
      <c r="K199" s="92">
        <f t="shared" ref="K199:P199" si="44">SUM(K200:K201)</f>
        <v>71069</v>
      </c>
      <c r="L199" s="92">
        <f t="shared" si="44"/>
        <v>77428</v>
      </c>
      <c r="M199" s="92">
        <f t="shared" si="44"/>
        <v>77428</v>
      </c>
      <c r="N199" s="92">
        <f t="shared" si="44"/>
        <v>296994</v>
      </c>
      <c r="O199" s="92">
        <f t="shared" si="44"/>
        <v>0</v>
      </c>
      <c r="P199" s="92">
        <f t="shared" si="44"/>
        <v>0</v>
      </c>
      <c r="Q199" s="141"/>
      <c r="R199" s="139"/>
    </row>
    <row r="200" spans="1:18" ht="17.25" customHeight="1">
      <c r="A200" s="7"/>
      <c r="B200" s="172" t="s">
        <v>55</v>
      </c>
      <c r="C200" s="9">
        <v>948</v>
      </c>
      <c r="D200" s="20" t="s">
        <v>183</v>
      </c>
      <c r="E200" s="20" t="s">
        <v>158</v>
      </c>
      <c r="F200" s="20" t="s">
        <v>226</v>
      </c>
      <c r="G200" s="8" t="s">
        <v>56</v>
      </c>
      <c r="H200" s="8" t="s">
        <v>57</v>
      </c>
      <c r="I200" s="20"/>
      <c r="J200" s="99">
        <v>54585</v>
      </c>
      <c r="K200" s="99">
        <v>54585</v>
      </c>
      <c r="L200" s="99">
        <v>60378</v>
      </c>
      <c r="M200" s="99">
        <v>60378</v>
      </c>
      <c r="N200" s="99">
        <f>SUM(J200:M200)</f>
        <v>229926</v>
      </c>
      <c r="O200" s="59">
        <v>0</v>
      </c>
      <c r="P200" s="59">
        <v>0</v>
      </c>
    </row>
    <row r="201" spans="1:18" ht="17.25" customHeight="1">
      <c r="A201" s="7"/>
      <c r="B201" s="172" t="s">
        <v>58</v>
      </c>
      <c r="C201" s="9">
        <v>948</v>
      </c>
      <c r="D201" s="20" t="s">
        <v>183</v>
      </c>
      <c r="E201" s="20" t="s">
        <v>158</v>
      </c>
      <c r="F201" s="20" t="s">
        <v>226</v>
      </c>
      <c r="G201" s="8" t="s">
        <v>59</v>
      </c>
      <c r="H201" s="8" t="s">
        <v>60</v>
      </c>
      <c r="I201" s="9"/>
      <c r="J201" s="99">
        <v>16484</v>
      </c>
      <c r="K201" s="99">
        <v>16484</v>
      </c>
      <c r="L201" s="99">
        <v>17050</v>
      </c>
      <c r="M201" s="99">
        <v>17050</v>
      </c>
      <c r="N201" s="99">
        <f>SUM(J201:M201)</f>
        <v>67068</v>
      </c>
      <c r="O201" s="59">
        <v>0</v>
      </c>
      <c r="P201" s="59">
        <v>0</v>
      </c>
    </row>
    <row r="202" spans="1:18" s="108" customFormat="1" ht="17.25" customHeight="1">
      <c r="A202" s="31"/>
      <c r="B202" s="201" t="s">
        <v>225</v>
      </c>
      <c r="C202" s="46">
        <v>948</v>
      </c>
      <c r="D202" s="45" t="s">
        <v>183</v>
      </c>
      <c r="E202" s="45" t="s">
        <v>158</v>
      </c>
      <c r="F202" s="45" t="s">
        <v>226</v>
      </c>
      <c r="G202" s="46">
        <v>200</v>
      </c>
      <c r="H202" s="46"/>
      <c r="I202" s="46"/>
      <c r="J202" s="92">
        <f>SUM(J203:J211)</f>
        <v>828018.17999999993</v>
      </c>
      <c r="K202" s="92">
        <f>SUM(K203:K211)</f>
        <v>232697</v>
      </c>
      <c r="L202" s="92">
        <f>SUM(L203:L211)</f>
        <v>105540</v>
      </c>
      <c r="M202" s="92">
        <f>SUM(M203:M211)</f>
        <v>8640</v>
      </c>
      <c r="N202" s="92">
        <f>SUM(N203:N211)</f>
        <v>1174895.18</v>
      </c>
      <c r="O202" s="92">
        <f>SUM(O203:O210)</f>
        <v>0</v>
      </c>
      <c r="P202" s="92">
        <f>SUM(P203:P210)</f>
        <v>67766</v>
      </c>
      <c r="Q202" s="141"/>
      <c r="R202" s="139"/>
    </row>
    <row r="203" spans="1:18" s="108" customFormat="1" ht="17.25" customHeight="1">
      <c r="A203" s="31"/>
      <c r="B203" s="195" t="s">
        <v>89</v>
      </c>
      <c r="C203" s="9">
        <v>948</v>
      </c>
      <c r="D203" s="20" t="s">
        <v>183</v>
      </c>
      <c r="E203" s="20" t="s">
        <v>158</v>
      </c>
      <c r="F203" s="20" t="s">
        <v>226</v>
      </c>
      <c r="G203" s="9">
        <v>244</v>
      </c>
      <c r="H203" s="46">
        <v>225</v>
      </c>
      <c r="I203" s="46"/>
      <c r="J203" s="98">
        <v>620796.32999999996</v>
      </c>
      <c r="K203" s="98">
        <v>118272</v>
      </c>
      <c r="L203" s="98">
        <v>0</v>
      </c>
      <c r="M203" s="98">
        <v>0</v>
      </c>
      <c r="N203" s="98">
        <f>SUM(J203:M203)</f>
        <v>739068.33</v>
      </c>
      <c r="O203" s="59">
        <v>0</v>
      </c>
      <c r="P203" s="59">
        <v>67766</v>
      </c>
      <c r="Q203" s="141"/>
      <c r="R203" s="139"/>
    </row>
    <row r="204" spans="1:18" s="108" customFormat="1" ht="17.25" customHeight="1">
      <c r="A204" s="31"/>
      <c r="B204" s="172" t="s">
        <v>81</v>
      </c>
      <c r="C204" s="9">
        <v>948</v>
      </c>
      <c r="D204" s="20" t="s">
        <v>183</v>
      </c>
      <c r="E204" s="20" t="s">
        <v>158</v>
      </c>
      <c r="F204" s="20" t="s">
        <v>226</v>
      </c>
      <c r="G204" s="9">
        <v>244</v>
      </c>
      <c r="H204" s="46">
        <v>226</v>
      </c>
      <c r="I204" s="46"/>
      <c r="J204" s="98">
        <v>0</v>
      </c>
      <c r="K204" s="98">
        <v>0</v>
      </c>
      <c r="L204" s="98">
        <v>0</v>
      </c>
      <c r="M204" s="98">
        <v>0</v>
      </c>
      <c r="N204" s="98">
        <f t="shared" ref="N204:N211" si="45">SUM(J204:M204)</f>
        <v>0</v>
      </c>
      <c r="O204" s="59">
        <v>0</v>
      </c>
      <c r="P204" s="59">
        <v>0</v>
      </c>
      <c r="Q204" s="141"/>
      <c r="R204" s="139"/>
    </row>
    <row r="205" spans="1:18" s="108" customFormat="1" ht="17.25" customHeight="1">
      <c r="A205" s="31"/>
      <c r="B205" s="201" t="s">
        <v>91</v>
      </c>
      <c r="C205" s="9">
        <v>948</v>
      </c>
      <c r="D205" s="20" t="s">
        <v>183</v>
      </c>
      <c r="E205" s="20" t="s">
        <v>158</v>
      </c>
      <c r="F205" s="20" t="s">
        <v>226</v>
      </c>
      <c r="G205" s="9">
        <v>244</v>
      </c>
      <c r="H205" s="46">
        <v>227</v>
      </c>
      <c r="I205" s="46"/>
      <c r="J205" s="98">
        <v>985.85</v>
      </c>
      <c r="K205" s="98">
        <v>0</v>
      </c>
      <c r="L205" s="98">
        <v>0</v>
      </c>
      <c r="M205" s="98">
        <v>0</v>
      </c>
      <c r="N205" s="98">
        <f t="shared" si="45"/>
        <v>985.85</v>
      </c>
      <c r="O205" s="59"/>
      <c r="P205" s="59"/>
      <c r="Q205" s="141"/>
      <c r="R205" s="139"/>
    </row>
    <row r="206" spans="1:18" s="108" customFormat="1" ht="17.25" customHeight="1">
      <c r="A206" s="31"/>
      <c r="B206" s="195" t="s">
        <v>95</v>
      </c>
      <c r="C206" s="9">
        <v>948</v>
      </c>
      <c r="D206" s="20" t="s">
        <v>183</v>
      </c>
      <c r="E206" s="20" t="s">
        <v>158</v>
      </c>
      <c r="F206" s="20" t="s">
        <v>226</v>
      </c>
      <c r="G206" s="9">
        <v>244</v>
      </c>
      <c r="H206" s="46">
        <v>310</v>
      </c>
      <c r="I206" s="46"/>
      <c r="J206" s="98">
        <v>50000</v>
      </c>
      <c r="K206" s="98">
        <v>50000</v>
      </c>
      <c r="L206" s="98">
        <v>0</v>
      </c>
      <c r="M206" s="98">
        <v>0</v>
      </c>
      <c r="N206" s="98">
        <f t="shared" si="45"/>
        <v>100000</v>
      </c>
      <c r="O206" s="59"/>
      <c r="P206" s="59"/>
      <c r="Q206" s="141"/>
      <c r="R206" s="139"/>
    </row>
    <row r="207" spans="1:18" s="108" customFormat="1" ht="17.25" customHeight="1">
      <c r="A207" s="31"/>
      <c r="B207" s="195" t="s">
        <v>97</v>
      </c>
      <c r="C207" s="9">
        <v>948</v>
      </c>
      <c r="D207" s="20" t="s">
        <v>183</v>
      </c>
      <c r="E207" s="20" t="s">
        <v>158</v>
      </c>
      <c r="F207" s="20" t="s">
        <v>226</v>
      </c>
      <c r="G207" s="9">
        <v>244</v>
      </c>
      <c r="H207" s="46">
        <v>343</v>
      </c>
      <c r="I207" s="46"/>
      <c r="J207" s="98">
        <v>5000</v>
      </c>
      <c r="K207" s="98">
        <v>10000</v>
      </c>
      <c r="L207" s="98">
        <v>10000</v>
      </c>
      <c r="M207" s="98">
        <v>8640</v>
      </c>
      <c r="N207" s="98">
        <f t="shared" si="45"/>
        <v>33640</v>
      </c>
      <c r="O207" s="59">
        <v>0</v>
      </c>
      <c r="P207" s="59">
        <v>0</v>
      </c>
      <c r="Q207" s="141"/>
      <c r="R207" s="139"/>
    </row>
    <row r="208" spans="1:18" s="108" customFormat="1" ht="17.25" customHeight="1">
      <c r="A208" s="31"/>
      <c r="B208" s="195" t="s">
        <v>97</v>
      </c>
      <c r="C208" s="9">
        <v>948</v>
      </c>
      <c r="D208" s="20" t="s">
        <v>183</v>
      </c>
      <c r="E208" s="20" t="s">
        <v>158</v>
      </c>
      <c r="F208" s="20" t="s">
        <v>226</v>
      </c>
      <c r="G208" s="9">
        <v>244</v>
      </c>
      <c r="H208" s="46">
        <v>344</v>
      </c>
      <c r="I208" s="46"/>
      <c r="J208" s="98">
        <v>50000</v>
      </c>
      <c r="K208" s="98">
        <v>50000</v>
      </c>
      <c r="L208" s="98">
        <v>0</v>
      </c>
      <c r="M208" s="98">
        <v>0</v>
      </c>
      <c r="N208" s="98">
        <f>SUM(J208:M208)</f>
        <v>100000</v>
      </c>
      <c r="O208" s="59"/>
      <c r="P208" s="59"/>
      <c r="Q208" s="141"/>
      <c r="R208" s="139"/>
    </row>
    <row r="209" spans="1:18" s="108" customFormat="1" ht="17.25" customHeight="1">
      <c r="A209" s="31"/>
      <c r="B209" s="195" t="s">
        <v>97</v>
      </c>
      <c r="C209" s="9">
        <v>948</v>
      </c>
      <c r="D209" s="20" t="s">
        <v>183</v>
      </c>
      <c r="E209" s="20" t="s">
        <v>158</v>
      </c>
      <c r="F209" s="20" t="s">
        <v>226</v>
      </c>
      <c r="G209" s="9">
        <v>244</v>
      </c>
      <c r="H209" s="46">
        <v>346</v>
      </c>
      <c r="I209" s="46"/>
      <c r="J209" s="98">
        <v>100000</v>
      </c>
      <c r="K209" s="98">
        <v>0</v>
      </c>
      <c r="L209" s="98">
        <v>0</v>
      </c>
      <c r="M209" s="98">
        <v>0</v>
      </c>
      <c r="N209" s="98">
        <f t="shared" si="45"/>
        <v>100000</v>
      </c>
      <c r="O209" s="59"/>
      <c r="P209" s="59"/>
      <c r="Q209" s="141"/>
      <c r="R209" s="139"/>
    </row>
    <row r="210" spans="1:18" s="108" customFormat="1" ht="17.25" customHeight="1">
      <c r="A210" s="31"/>
      <c r="B210" s="197" t="s">
        <v>227</v>
      </c>
      <c r="C210" s="46">
        <v>948</v>
      </c>
      <c r="D210" s="45" t="s">
        <v>183</v>
      </c>
      <c r="E210" s="45" t="s">
        <v>158</v>
      </c>
      <c r="F210" s="45" t="s">
        <v>226</v>
      </c>
      <c r="G210" s="46">
        <v>852</v>
      </c>
      <c r="H210" s="46">
        <v>291</v>
      </c>
      <c r="I210" s="46"/>
      <c r="J210" s="98">
        <v>1236</v>
      </c>
      <c r="K210" s="98">
        <v>4425</v>
      </c>
      <c r="L210" s="98">
        <v>0</v>
      </c>
      <c r="M210" s="98">
        <v>0</v>
      </c>
      <c r="N210" s="98">
        <f t="shared" si="45"/>
        <v>5661</v>
      </c>
      <c r="O210" s="59"/>
      <c r="P210" s="59"/>
      <c r="Q210" s="141"/>
      <c r="R210" s="139"/>
    </row>
    <row r="211" spans="1:18" s="146" customFormat="1" ht="17.25" customHeight="1">
      <c r="A211" s="61"/>
      <c r="B211" s="202" t="s">
        <v>228</v>
      </c>
      <c r="C211" s="61">
        <v>948</v>
      </c>
      <c r="D211" s="60" t="s">
        <v>183</v>
      </c>
      <c r="E211" s="60" t="s">
        <v>158</v>
      </c>
      <c r="F211" s="60" t="s">
        <v>229</v>
      </c>
      <c r="G211" s="61">
        <v>540</v>
      </c>
      <c r="H211" s="61">
        <v>251</v>
      </c>
      <c r="I211" s="61"/>
      <c r="J211" s="142">
        <v>0</v>
      </c>
      <c r="K211" s="142">
        <v>0</v>
      </c>
      <c r="L211" s="142">
        <v>95540</v>
      </c>
      <c r="M211" s="142">
        <v>0</v>
      </c>
      <c r="N211" s="142">
        <f t="shared" si="45"/>
        <v>95540</v>
      </c>
      <c r="O211" s="143"/>
      <c r="P211" s="143"/>
      <c r="Q211" s="144"/>
      <c r="R211" s="145"/>
    </row>
    <row r="212" spans="1:18" s="148" customFormat="1" ht="17.25" customHeight="1">
      <c r="A212" s="46"/>
      <c r="B212" s="201" t="s">
        <v>230</v>
      </c>
      <c r="C212" s="46">
        <v>948</v>
      </c>
      <c r="D212" s="45" t="s">
        <v>183</v>
      </c>
      <c r="E212" s="45" t="s">
        <v>158</v>
      </c>
      <c r="F212" s="45" t="s">
        <v>231</v>
      </c>
      <c r="G212" s="46"/>
      <c r="H212" s="46"/>
      <c r="I212" s="46"/>
      <c r="J212" s="92">
        <f>SUM(J213:J215)</f>
        <v>0</v>
      </c>
      <c r="K212" s="92">
        <f>SUM(K213:K215)</f>
        <v>0</v>
      </c>
      <c r="L212" s="92">
        <f>SUM(L213:L215)</f>
        <v>860540</v>
      </c>
      <c r="M212" s="92">
        <f>SUM(M213:M215)</f>
        <v>0</v>
      </c>
      <c r="N212" s="92">
        <f>SUM(N213:N215)</f>
        <v>860540</v>
      </c>
      <c r="O212" s="93"/>
      <c r="P212" s="93"/>
      <c r="Q212" s="141"/>
      <c r="R212" s="147"/>
    </row>
    <row r="213" spans="1:18" s="148" customFormat="1" ht="17.25" customHeight="1">
      <c r="A213" s="46"/>
      <c r="B213" s="195" t="s">
        <v>89</v>
      </c>
      <c r="C213" s="9">
        <v>948</v>
      </c>
      <c r="D213" s="20" t="s">
        <v>183</v>
      </c>
      <c r="E213" s="20" t="s">
        <v>158</v>
      </c>
      <c r="F213" s="20" t="s">
        <v>231</v>
      </c>
      <c r="G213" s="9">
        <v>244</v>
      </c>
      <c r="H213" s="46">
        <v>225</v>
      </c>
      <c r="I213" s="46"/>
      <c r="J213" s="98">
        <v>0</v>
      </c>
      <c r="K213" s="98">
        <v>0</v>
      </c>
      <c r="L213" s="98">
        <v>220000</v>
      </c>
      <c r="M213" s="98">
        <v>0</v>
      </c>
      <c r="N213" s="98">
        <f>SUM(J213:M213)</f>
        <v>220000</v>
      </c>
      <c r="O213" s="59"/>
      <c r="P213" s="59"/>
      <c r="Q213" s="141"/>
      <c r="R213" s="147"/>
    </row>
    <row r="214" spans="1:18" s="148" customFormat="1" ht="17.25" customHeight="1">
      <c r="A214" s="46"/>
      <c r="B214" s="195" t="s">
        <v>95</v>
      </c>
      <c r="C214" s="9">
        <v>948</v>
      </c>
      <c r="D214" s="20" t="s">
        <v>183</v>
      </c>
      <c r="E214" s="20" t="s">
        <v>158</v>
      </c>
      <c r="F214" s="20" t="s">
        <v>231</v>
      </c>
      <c r="G214" s="9">
        <v>244</v>
      </c>
      <c r="H214" s="46">
        <v>310</v>
      </c>
      <c r="I214" s="46"/>
      <c r="J214" s="98">
        <v>0</v>
      </c>
      <c r="K214" s="98">
        <v>0</v>
      </c>
      <c r="L214" s="98">
        <v>254000</v>
      </c>
      <c r="M214" s="98">
        <v>0</v>
      </c>
      <c r="N214" s="98">
        <f>SUM(J214:M214)</f>
        <v>254000</v>
      </c>
      <c r="O214" s="59"/>
      <c r="P214" s="59"/>
      <c r="Q214" s="141"/>
      <c r="R214" s="147"/>
    </row>
    <row r="215" spans="1:18" s="148" customFormat="1" ht="17.25" customHeight="1">
      <c r="A215" s="46"/>
      <c r="B215" s="195" t="s">
        <v>97</v>
      </c>
      <c r="C215" s="9">
        <v>948</v>
      </c>
      <c r="D215" s="20" t="s">
        <v>183</v>
      </c>
      <c r="E215" s="20" t="s">
        <v>158</v>
      </c>
      <c r="F215" s="20" t="s">
        <v>231</v>
      </c>
      <c r="G215" s="9">
        <v>244</v>
      </c>
      <c r="H215" s="46">
        <v>344</v>
      </c>
      <c r="I215" s="46"/>
      <c r="J215" s="98">
        <v>0</v>
      </c>
      <c r="K215" s="98">
        <v>0</v>
      </c>
      <c r="L215" s="98">
        <v>386540</v>
      </c>
      <c r="M215" s="98">
        <v>0</v>
      </c>
      <c r="N215" s="98">
        <f>SUM(J215:M215)</f>
        <v>386540</v>
      </c>
      <c r="O215" s="59"/>
      <c r="P215" s="59"/>
      <c r="Q215" s="141"/>
      <c r="R215" s="147"/>
    </row>
    <row r="216" spans="1:18" s="108" customFormat="1" ht="17.25" customHeight="1">
      <c r="A216" s="31"/>
      <c r="B216" s="200" t="s">
        <v>232</v>
      </c>
      <c r="C216" s="54">
        <v>948</v>
      </c>
      <c r="D216" s="53" t="s">
        <v>183</v>
      </c>
      <c r="E216" s="53" t="s">
        <v>158</v>
      </c>
      <c r="F216" s="53" t="s">
        <v>233</v>
      </c>
      <c r="G216" s="46"/>
      <c r="H216" s="46"/>
      <c r="I216" s="46"/>
      <c r="J216" s="92">
        <f t="shared" ref="J216:P216" si="46">SUM(J217:J218)</f>
        <v>250</v>
      </c>
      <c r="K216" s="92">
        <f t="shared" si="46"/>
        <v>250</v>
      </c>
      <c r="L216" s="92">
        <f t="shared" si="46"/>
        <v>250</v>
      </c>
      <c r="M216" s="92">
        <f t="shared" si="46"/>
        <v>250</v>
      </c>
      <c r="N216" s="92">
        <f t="shared" si="46"/>
        <v>1000</v>
      </c>
      <c r="O216" s="92">
        <f t="shared" si="46"/>
        <v>1000</v>
      </c>
      <c r="P216" s="92">
        <f t="shared" si="46"/>
        <v>1000</v>
      </c>
      <c r="Q216" s="141"/>
      <c r="R216" s="139"/>
    </row>
    <row r="217" spans="1:18" s="108" customFormat="1" ht="17.25" customHeight="1">
      <c r="A217" s="31"/>
      <c r="B217" s="195" t="s">
        <v>234</v>
      </c>
      <c r="C217" s="9">
        <v>948</v>
      </c>
      <c r="D217" s="20" t="s">
        <v>183</v>
      </c>
      <c r="E217" s="20" t="s">
        <v>158</v>
      </c>
      <c r="F217" s="20" t="s">
        <v>233</v>
      </c>
      <c r="G217" s="9">
        <v>244</v>
      </c>
      <c r="H217" s="9">
        <v>346</v>
      </c>
      <c r="I217" s="46"/>
      <c r="J217" s="92">
        <v>250</v>
      </c>
      <c r="K217" s="92">
        <v>250</v>
      </c>
      <c r="L217" s="92">
        <v>250</v>
      </c>
      <c r="M217" s="92">
        <v>250</v>
      </c>
      <c r="N217" s="92">
        <f>SUM(J217:M217)</f>
        <v>1000</v>
      </c>
      <c r="O217" s="93">
        <v>1000</v>
      </c>
      <c r="P217" s="93">
        <v>1000</v>
      </c>
      <c r="Q217" s="141"/>
      <c r="R217" s="139"/>
    </row>
    <row r="218" spans="1:18" s="108" customFormat="1" ht="17.25" customHeight="1">
      <c r="A218" s="31"/>
      <c r="B218" s="195" t="s">
        <v>89</v>
      </c>
      <c r="C218" s="9">
        <v>948</v>
      </c>
      <c r="D218" s="20" t="s">
        <v>183</v>
      </c>
      <c r="E218" s="20" t="s">
        <v>158</v>
      </c>
      <c r="F218" s="20" t="s">
        <v>233</v>
      </c>
      <c r="G218" s="9">
        <v>244</v>
      </c>
      <c r="H218" s="9">
        <v>225</v>
      </c>
      <c r="I218" s="46"/>
      <c r="J218" s="92"/>
      <c r="K218" s="92"/>
      <c r="L218" s="92"/>
      <c r="M218" s="92"/>
      <c r="N218" s="92">
        <v>0</v>
      </c>
      <c r="O218" s="93"/>
      <c r="P218" s="93"/>
      <c r="Q218" s="141"/>
      <c r="R218" s="139"/>
    </row>
    <row r="219" spans="1:18" s="134" customFormat="1" ht="17.25" customHeight="1">
      <c r="A219" s="44"/>
      <c r="B219" s="196" t="s">
        <v>235</v>
      </c>
      <c r="C219" s="44">
        <v>948</v>
      </c>
      <c r="D219" s="58" t="s">
        <v>133</v>
      </c>
      <c r="E219" s="58" t="s">
        <v>133</v>
      </c>
      <c r="F219" s="43"/>
      <c r="G219" s="44"/>
      <c r="H219" s="44"/>
      <c r="I219" s="117"/>
      <c r="J219" s="95">
        <f t="shared" ref="J219:P219" si="47">J220+J223</f>
        <v>2750</v>
      </c>
      <c r="K219" s="95">
        <f t="shared" si="47"/>
        <v>2750</v>
      </c>
      <c r="L219" s="95">
        <f t="shared" si="47"/>
        <v>2750</v>
      </c>
      <c r="M219" s="95">
        <f t="shared" si="47"/>
        <v>2750</v>
      </c>
      <c r="N219" s="95">
        <f t="shared" si="47"/>
        <v>11000</v>
      </c>
      <c r="O219" s="95">
        <f t="shared" si="47"/>
        <v>11000</v>
      </c>
      <c r="P219" s="95">
        <f t="shared" si="47"/>
        <v>11000</v>
      </c>
    </row>
    <row r="220" spans="1:18" s="131" customFormat="1" ht="17.25" customHeight="1">
      <c r="A220" s="52"/>
      <c r="B220" s="191" t="s">
        <v>236</v>
      </c>
      <c r="C220" s="52">
        <v>948</v>
      </c>
      <c r="D220" s="51" t="s">
        <v>133</v>
      </c>
      <c r="E220" s="51" t="s">
        <v>133</v>
      </c>
      <c r="F220" s="51" t="s">
        <v>237</v>
      </c>
      <c r="G220" s="52"/>
      <c r="H220" s="52"/>
      <c r="I220" s="117"/>
      <c r="J220" s="95">
        <f t="shared" ref="J220:P221" si="48">J221</f>
        <v>250</v>
      </c>
      <c r="K220" s="95">
        <f t="shared" si="48"/>
        <v>250</v>
      </c>
      <c r="L220" s="95">
        <f t="shared" si="48"/>
        <v>250</v>
      </c>
      <c r="M220" s="95">
        <f t="shared" si="48"/>
        <v>250</v>
      </c>
      <c r="N220" s="95">
        <f t="shared" si="48"/>
        <v>1000</v>
      </c>
      <c r="O220" s="96">
        <f t="shared" si="48"/>
        <v>1000</v>
      </c>
      <c r="P220" s="96">
        <f t="shared" si="48"/>
        <v>1000</v>
      </c>
    </row>
    <row r="221" spans="1:18" ht="17.25" customHeight="1">
      <c r="A221" s="7"/>
      <c r="B221" s="176" t="s">
        <v>189</v>
      </c>
      <c r="C221" s="9">
        <v>948</v>
      </c>
      <c r="D221" s="20" t="s">
        <v>133</v>
      </c>
      <c r="E221" s="20" t="s">
        <v>133</v>
      </c>
      <c r="F221" s="20" t="s">
        <v>237</v>
      </c>
      <c r="G221" s="9">
        <v>200</v>
      </c>
      <c r="H221" s="9"/>
      <c r="I221" s="9"/>
      <c r="J221" s="92">
        <f>J222</f>
        <v>250</v>
      </c>
      <c r="K221" s="92">
        <f t="shared" si="48"/>
        <v>250</v>
      </c>
      <c r="L221" s="92">
        <f t="shared" si="48"/>
        <v>250</v>
      </c>
      <c r="M221" s="92">
        <f t="shared" si="48"/>
        <v>250</v>
      </c>
      <c r="N221" s="92">
        <f t="shared" si="48"/>
        <v>1000</v>
      </c>
      <c r="O221" s="93">
        <v>1000</v>
      </c>
      <c r="P221" s="93">
        <v>1000</v>
      </c>
    </row>
    <row r="222" spans="1:18" ht="17.25" customHeight="1">
      <c r="A222" s="7"/>
      <c r="B222" s="195" t="s">
        <v>97</v>
      </c>
      <c r="C222" s="9">
        <v>948</v>
      </c>
      <c r="D222" s="20" t="s">
        <v>133</v>
      </c>
      <c r="E222" s="20" t="s">
        <v>133</v>
      </c>
      <c r="F222" s="20" t="s">
        <v>237</v>
      </c>
      <c r="G222" s="9">
        <v>244</v>
      </c>
      <c r="H222" s="9">
        <v>346</v>
      </c>
      <c r="I222" s="9"/>
      <c r="J222" s="99">
        <v>250</v>
      </c>
      <c r="K222" s="99">
        <v>250</v>
      </c>
      <c r="L222" s="99">
        <v>250</v>
      </c>
      <c r="M222" s="99">
        <v>250</v>
      </c>
      <c r="N222" s="99">
        <f>SUM(J222:M222)</f>
        <v>1000</v>
      </c>
      <c r="O222" s="59">
        <v>1000</v>
      </c>
      <c r="P222" s="59">
        <v>1000</v>
      </c>
    </row>
    <row r="223" spans="1:18" s="131" customFormat="1" ht="17.25" customHeight="1">
      <c r="A223" s="52"/>
      <c r="B223" s="191" t="s">
        <v>238</v>
      </c>
      <c r="C223" s="52">
        <v>948</v>
      </c>
      <c r="D223" s="51" t="s">
        <v>133</v>
      </c>
      <c r="E223" s="51" t="s">
        <v>133</v>
      </c>
      <c r="F223" s="51" t="s">
        <v>239</v>
      </c>
      <c r="G223" s="52"/>
      <c r="H223" s="52"/>
      <c r="I223" s="117"/>
      <c r="J223" s="95">
        <f t="shared" ref="J223:P223" si="49">J224</f>
        <v>2500</v>
      </c>
      <c r="K223" s="95">
        <f t="shared" si="49"/>
        <v>2500</v>
      </c>
      <c r="L223" s="95">
        <f t="shared" si="49"/>
        <v>2500</v>
      </c>
      <c r="M223" s="95">
        <f t="shared" si="49"/>
        <v>2500</v>
      </c>
      <c r="N223" s="95">
        <f t="shared" si="49"/>
        <v>10000</v>
      </c>
      <c r="O223" s="96">
        <f t="shared" si="49"/>
        <v>10000</v>
      </c>
      <c r="P223" s="96">
        <f t="shared" si="49"/>
        <v>10000</v>
      </c>
    </row>
    <row r="224" spans="1:18" ht="17.25" customHeight="1">
      <c r="A224" s="7"/>
      <c r="B224" s="176" t="s">
        <v>189</v>
      </c>
      <c r="C224" s="9">
        <v>948</v>
      </c>
      <c r="D224" s="20" t="s">
        <v>133</v>
      </c>
      <c r="E224" s="20" t="s">
        <v>133</v>
      </c>
      <c r="F224" s="20" t="s">
        <v>239</v>
      </c>
      <c r="G224" s="9">
        <v>200</v>
      </c>
      <c r="H224" s="9"/>
      <c r="I224" s="9"/>
      <c r="J224" s="92">
        <f t="shared" ref="J224:P224" si="50">J225+J226+J227</f>
        <v>2500</v>
      </c>
      <c r="K224" s="92">
        <f t="shared" si="50"/>
        <v>2500</v>
      </c>
      <c r="L224" s="92">
        <f t="shared" si="50"/>
        <v>2500</v>
      </c>
      <c r="M224" s="92">
        <f t="shared" si="50"/>
        <v>2500</v>
      </c>
      <c r="N224" s="92">
        <f t="shared" si="50"/>
        <v>10000</v>
      </c>
      <c r="O224" s="93">
        <f t="shared" si="50"/>
        <v>10000</v>
      </c>
      <c r="P224" s="93">
        <f t="shared" si="50"/>
        <v>10000</v>
      </c>
    </row>
    <row r="225" spans="1:16" ht="17.25" customHeight="1">
      <c r="A225" s="7"/>
      <c r="B225" s="195" t="s">
        <v>97</v>
      </c>
      <c r="C225" s="9">
        <v>948</v>
      </c>
      <c r="D225" s="20" t="s">
        <v>133</v>
      </c>
      <c r="E225" s="20" t="s">
        <v>133</v>
      </c>
      <c r="F225" s="20" t="s">
        <v>239</v>
      </c>
      <c r="G225" s="9">
        <v>244</v>
      </c>
      <c r="H225" s="9">
        <v>346</v>
      </c>
      <c r="I225" s="9"/>
      <c r="J225" s="99">
        <v>1250</v>
      </c>
      <c r="K225" s="99">
        <v>1250</v>
      </c>
      <c r="L225" s="99">
        <v>1250</v>
      </c>
      <c r="M225" s="99">
        <v>1250</v>
      </c>
      <c r="N225" s="99">
        <f>SUM(J225:M225)</f>
        <v>5000</v>
      </c>
      <c r="O225" s="59">
        <v>5000</v>
      </c>
      <c r="P225" s="59">
        <v>5000</v>
      </c>
    </row>
    <row r="226" spans="1:16" ht="17.25" customHeight="1">
      <c r="A226" s="7"/>
      <c r="B226" s="195" t="s">
        <v>95</v>
      </c>
      <c r="C226" s="9">
        <v>948</v>
      </c>
      <c r="D226" s="20" t="s">
        <v>133</v>
      </c>
      <c r="E226" s="20" t="s">
        <v>133</v>
      </c>
      <c r="F226" s="20" t="s">
        <v>239</v>
      </c>
      <c r="G226" s="9">
        <v>244</v>
      </c>
      <c r="H226" s="9">
        <v>310</v>
      </c>
      <c r="I226" s="9"/>
      <c r="J226" s="98">
        <v>0</v>
      </c>
      <c r="K226" s="98">
        <v>0</v>
      </c>
      <c r="L226" s="98">
        <v>0</v>
      </c>
      <c r="M226" s="98">
        <v>0</v>
      </c>
      <c r="N226" s="98">
        <f>SUM(J226:M226)</f>
        <v>0</v>
      </c>
      <c r="O226" s="59">
        <v>0</v>
      </c>
      <c r="P226" s="59">
        <v>0</v>
      </c>
    </row>
    <row r="227" spans="1:16" ht="17.25" customHeight="1">
      <c r="A227" s="7"/>
      <c r="B227" s="195" t="s">
        <v>97</v>
      </c>
      <c r="C227" s="9">
        <v>948</v>
      </c>
      <c r="D227" s="20" t="s">
        <v>133</v>
      </c>
      <c r="E227" s="20" t="s">
        <v>133</v>
      </c>
      <c r="F227" s="20" t="s">
        <v>239</v>
      </c>
      <c r="G227" s="9">
        <v>244</v>
      </c>
      <c r="H227" s="9">
        <v>349</v>
      </c>
      <c r="I227" s="9"/>
      <c r="J227" s="99">
        <v>1250</v>
      </c>
      <c r="K227" s="99">
        <v>1250</v>
      </c>
      <c r="L227" s="99">
        <v>1250</v>
      </c>
      <c r="M227" s="99">
        <v>1250</v>
      </c>
      <c r="N227" s="99">
        <f>SUM(J227:M227)</f>
        <v>5000</v>
      </c>
      <c r="O227" s="59">
        <v>5000</v>
      </c>
      <c r="P227" s="59">
        <v>5000</v>
      </c>
    </row>
    <row r="228" spans="1:16" s="151" customFormat="1" ht="17.25" customHeight="1">
      <c r="A228" s="56"/>
      <c r="B228" s="203" t="s">
        <v>240</v>
      </c>
      <c r="C228" s="149">
        <v>948</v>
      </c>
      <c r="D228" s="150" t="s">
        <v>241</v>
      </c>
      <c r="E228" s="150" t="s">
        <v>65</v>
      </c>
      <c r="F228" s="55"/>
      <c r="G228" s="56"/>
      <c r="H228" s="56"/>
      <c r="I228" s="117"/>
      <c r="J228" s="95">
        <f t="shared" ref="J228:P228" si="51">J229+J262+J271</f>
        <v>455884</v>
      </c>
      <c r="K228" s="95">
        <f t="shared" si="51"/>
        <v>625605</v>
      </c>
      <c r="L228" s="95">
        <f t="shared" si="51"/>
        <v>582796</v>
      </c>
      <c r="M228" s="95">
        <f t="shared" si="51"/>
        <v>550412</v>
      </c>
      <c r="N228" s="95">
        <f t="shared" si="51"/>
        <v>2214697</v>
      </c>
      <c r="O228" s="96">
        <f t="shared" si="51"/>
        <v>1572447</v>
      </c>
      <c r="P228" s="96">
        <f t="shared" si="51"/>
        <v>1570751</v>
      </c>
    </row>
    <row r="229" spans="1:16" ht="17.25" customHeight="1">
      <c r="A229" s="7"/>
      <c r="B229" s="189" t="s">
        <v>242</v>
      </c>
      <c r="C229" s="9">
        <v>948</v>
      </c>
      <c r="D229" s="20" t="s">
        <v>241</v>
      </c>
      <c r="E229" s="20" t="s">
        <v>65</v>
      </c>
      <c r="F229" s="20" t="s">
        <v>142</v>
      </c>
      <c r="G229" s="9"/>
      <c r="H229" s="9"/>
      <c r="I229" s="9"/>
      <c r="J229" s="92">
        <f t="shared" ref="J229:M229" si="52">J230+J248+J258</f>
        <v>444384</v>
      </c>
      <c r="K229" s="92">
        <f t="shared" si="52"/>
        <v>614105</v>
      </c>
      <c r="L229" s="92">
        <f t="shared" si="52"/>
        <v>571296</v>
      </c>
      <c r="M229" s="92">
        <f t="shared" si="52"/>
        <v>527912</v>
      </c>
      <c r="N229" s="92">
        <f>N230+N248+N258</f>
        <v>2157697</v>
      </c>
      <c r="O229" s="93">
        <f>O230+O248+O260</f>
        <v>1515447</v>
      </c>
      <c r="P229" s="93">
        <f>P230+P248+P260</f>
        <v>1513751</v>
      </c>
    </row>
    <row r="230" spans="1:16" ht="17.25" customHeight="1">
      <c r="A230" s="7"/>
      <c r="B230" s="201" t="s">
        <v>242</v>
      </c>
      <c r="C230" s="9">
        <v>948</v>
      </c>
      <c r="D230" s="20" t="s">
        <v>241</v>
      </c>
      <c r="E230" s="20" t="s">
        <v>65</v>
      </c>
      <c r="F230" s="20" t="s">
        <v>243</v>
      </c>
      <c r="G230" s="20"/>
      <c r="H230" s="9"/>
      <c r="I230" s="9"/>
      <c r="J230" s="92">
        <f t="shared" ref="J230:M230" si="53">J231+J236</f>
        <v>373651</v>
      </c>
      <c r="K230" s="92">
        <f t="shared" si="53"/>
        <v>573571</v>
      </c>
      <c r="L230" s="92">
        <f t="shared" si="53"/>
        <v>496904</v>
      </c>
      <c r="M230" s="92">
        <f t="shared" si="53"/>
        <v>491132</v>
      </c>
      <c r="N230" s="92">
        <f>N231+N236</f>
        <v>1935258</v>
      </c>
      <c r="O230" s="93">
        <f>O231+O236+O247</f>
        <v>1373308</v>
      </c>
      <c r="P230" s="93">
        <f>P231+P236+P247</f>
        <v>1341612</v>
      </c>
    </row>
    <row r="231" spans="1:16" ht="17.25" customHeight="1">
      <c r="A231" s="7"/>
      <c r="B231" s="171" t="s">
        <v>244</v>
      </c>
      <c r="C231" s="9">
        <v>948</v>
      </c>
      <c r="D231" s="20" t="s">
        <v>241</v>
      </c>
      <c r="E231" s="20" t="s">
        <v>65</v>
      </c>
      <c r="F231" s="20" t="s">
        <v>243</v>
      </c>
      <c r="G231" s="20" t="s">
        <v>54</v>
      </c>
      <c r="H231" s="9"/>
      <c r="I231" s="9"/>
      <c r="J231" s="98">
        <f t="shared" ref="J231:M231" si="54">SUM(J232:J235)</f>
        <v>264082</v>
      </c>
      <c r="K231" s="98">
        <f t="shared" si="54"/>
        <v>264472</v>
      </c>
      <c r="L231" s="98">
        <f t="shared" si="54"/>
        <v>332955</v>
      </c>
      <c r="M231" s="98">
        <f t="shared" si="54"/>
        <v>370552</v>
      </c>
      <c r="N231" s="98">
        <f>SUM(N232:N235)</f>
        <v>1232061</v>
      </c>
      <c r="O231" s="59">
        <f>O232+O235</f>
        <v>1213308</v>
      </c>
      <c r="P231" s="59">
        <f>P232+P235</f>
        <v>1141612</v>
      </c>
    </row>
    <row r="232" spans="1:16" ht="17.25" customHeight="1">
      <c r="A232" s="7"/>
      <c r="B232" s="195" t="s">
        <v>55</v>
      </c>
      <c r="C232" s="9">
        <v>948</v>
      </c>
      <c r="D232" s="20" t="s">
        <v>241</v>
      </c>
      <c r="E232" s="20" t="s">
        <v>65</v>
      </c>
      <c r="F232" s="20" t="s">
        <v>243</v>
      </c>
      <c r="G232" s="20" t="s">
        <v>245</v>
      </c>
      <c r="H232" s="9">
        <v>211</v>
      </c>
      <c r="I232" s="9"/>
      <c r="J232" s="99">
        <f>203265-2335.63</f>
        <v>200929.37</v>
      </c>
      <c r="K232" s="99">
        <v>201715.42</v>
      </c>
      <c r="L232" s="99">
        <v>255726</v>
      </c>
      <c r="M232" s="99">
        <v>292024</v>
      </c>
      <c r="N232" s="99">
        <f>SUM(J232:M232)</f>
        <v>950394.79</v>
      </c>
      <c r="O232" s="59">
        <v>954280</v>
      </c>
      <c r="P232" s="59">
        <v>954280</v>
      </c>
    </row>
    <row r="233" spans="1:16" ht="17.25" customHeight="1">
      <c r="A233" s="7"/>
      <c r="B233" s="195" t="s">
        <v>69</v>
      </c>
      <c r="C233" s="9">
        <v>948</v>
      </c>
      <c r="D233" s="20" t="s">
        <v>241</v>
      </c>
      <c r="E233" s="20" t="s">
        <v>65</v>
      </c>
      <c r="F233" s="20" t="s">
        <v>243</v>
      </c>
      <c r="G233" s="20" t="s">
        <v>245</v>
      </c>
      <c r="H233" s="9">
        <v>266</v>
      </c>
      <c r="I233" s="9"/>
      <c r="J233" s="99">
        <v>2499.63</v>
      </c>
      <c r="K233" s="99">
        <v>1370.58</v>
      </c>
      <c r="L233" s="99">
        <v>0</v>
      </c>
      <c r="M233" s="99">
        <v>0</v>
      </c>
      <c r="N233" s="99">
        <f>SUM(J233:M233)</f>
        <v>3870.21</v>
      </c>
      <c r="O233" s="59"/>
      <c r="P233" s="59"/>
    </row>
    <row r="234" spans="1:16" ht="17.25" customHeight="1">
      <c r="A234" s="7"/>
      <c r="B234" s="195" t="s">
        <v>69</v>
      </c>
      <c r="C234" s="9">
        <v>948</v>
      </c>
      <c r="D234" s="20" t="s">
        <v>241</v>
      </c>
      <c r="E234" s="20" t="s">
        <v>65</v>
      </c>
      <c r="F234" s="20" t="s">
        <v>243</v>
      </c>
      <c r="G234" s="20" t="s">
        <v>246</v>
      </c>
      <c r="H234" s="9">
        <v>266</v>
      </c>
      <c r="I234" s="9"/>
      <c r="J234" s="99">
        <v>0</v>
      </c>
      <c r="K234" s="99">
        <v>0</v>
      </c>
      <c r="L234" s="99">
        <v>0</v>
      </c>
      <c r="M234" s="99">
        <v>0</v>
      </c>
      <c r="N234" s="99">
        <f>SUM(J234:M234)</f>
        <v>0</v>
      </c>
      <c r="O234" s="59"/>
      <c r="P234" s="59"/>
    </row>
    <row r="235" spans="1:16" ht="17.25" customHeight="1">
      <c r="A235" s="7"/>
      <c r="B235" s="195" t="s">
        <v>58</v>
      </c>
      <c r="C235" s="9">
        <v>948</v>
      </c>
      <c r="D235" s="20" t="s">
        <v>241</v>
      </c>
      <c r="E235" s="20" t="s">
        <v>65</v>
      </c>
      <c r="F235" s="20" t="s">
        <v>243</v>
      </c>
      <c r="G235" s="20" t="s">
        <v>246</v>
      </c>
      <c r="H235" s="9">
        <v>213</v>
      </c>
      <c r="I235" s="9"/>
      <c r="J235" s="99">
        <v>60653</v>
      </c>
      <c r="K235" s="99">
        <v>61386</v>
      </c>
      <c r="L235" s="99">
        <v>77229</v>
      </c>
      <c r="M235" s="99">
        <v>78528</v>
      </c>
      <c r="N235" s="99">
        <f>SUM(J235:M235)</f>
        <v>277796</v>
      </c>
      <c r="O235" s="59">
        <v>259028</v>
      </c>
      <c r="P235" s="59">
        <v>187332</v>
      </c>
    </row>
    <row r="236" spans="1:16" s="108" customFormat="1" ht="17.25" customHeight="1">
      <c r="A236" s="31"/>
      <c r="B236" s="179" t="s">
        <v>189</v>
      </c>
      <c r="C236" s="46">
        <v>948</v>
      </c>
      <c r="D236" s="45" t="s">
        <v>241</v>
      </c>
      <c r="E236" s="45" t="s">
        <v>65</v>
      </c>
      <c r="F236" s="45" t="s">
        <v>243</v>
      </c>
      <c r="G236" s="45" t="s">
        <v>76</v>
      </c>
      <c r="H236" s="46"/>
      <c r="I236" s="46"/>
      <c r="J236" s="92">
        <f t="shared" ref="J236:M236" si="55">SUM(J237:J247)</f>
        <v>109569</v>
      </c>
      <c r="K236" s="92">
        <f t="shared" si="55"/>
        <v>309099</v>
      </c>
      <c r="L236" s="92">
        <f t="shared" si="55"/>
        <v>163949</v>
      </c>
      <c r="M236" s="92">
        <f t="shared" si="55"/>
        <v>120580</v>
      </c>
      <c r="N236" s="92">
        <f>SUM(N237:N247)</f>
        <v>703197</v>
      </c>
      <c r="O236" s="93">
        <f>SUM(O237:O244)</f>
        <v>160000</v>
      </c>
      <c r="P236" s="93">
        <f>SUM(P237:P244)</f>
        <v>200000</v>
      </c>
    </row>
    <row r="237" spans="1:16" ht="17.25" customHeight="1">
      <c r="A237" s="7"/>
      <c r="B237" s="195" t="s">
        <v>85</v>
      </c>
      <c r="C237" s="9">
        <v>948</v>
      </c>
      <c r="D237" s="20" t="s">
        <v>241</v>
      </c>
      <c r="E237" s="20" t="s">
        <v>65</v>
      </c>
      <c r="F237" s="20" t="s">
        <v>243</v>
      </c>
      <c r="G237" s="20" t="s">
        <v>84</v>
      </c>
      <c r="H237" s="9">
        <v>221</v>
      </c>
      <c r="I237" s="9"/>
      <c r="J237" s="99">
        <v>0</v>
      </c>
      <c r="K237" s="99">
        <v>0</v>
      </c>
      <c r="L237" s="99">
        <v>0</v>
      </c>
      <c r="M237" s="99">
        <v>0</v>
      </c>
      <c r="N237" s="99">
        <f>SUM(J237:M237)</f>
        <v>0</v>
      </c>
      <c r="O237" s="59">
        <v>0</v>
      </c>
      <c r="P237" s="59">
        <v>0</v>
      </c>
    </row>
    <row r="238" spans="1:16" ht="17.25" customHeight="1">
      <c r="A238" s="7"/>
      <c r="B238" s="195" t="s">
        <v>86</v>
      </c>
      <c r="C238" s="9">
        <v>948</v>
      </c>
      <c r="D238" s="20" t="s">
        <v>241</v>
      </c>
      <c r="E238" s="20" t="s">
        <v>65</v>
      </c>
      <c r="F238" s="20" t="s">
        <v>243</v>
      </c>
      <c r="G238" s="20" t="s">
        <v>87</v>
      </c>
      <c r="H238" s="9">
        <v>223</v>
      </c>
      <c r="I238" s="9"/>
      <c r="J238" s="99">
        <v>95000</v>
      </c>
      <c r="K238" s="99">
        <v>40000</v>
      </c>
      <c r="L238" s="99">
        <v>40000</v>
      </c>
      <c r="M238" s="99">
        <v>97896</v>
      </c>
      <c r="N238" s="99">
        <f t="shared" ref="N238:N246" si="56">SUM(J238:M238)</f>
        <v>272896</v>
      </c>
      <c r="O238" s="59">
        <v>160000</v>
      </c>
      <c r="P238" s="59">
        <v>200000</v>
      </c>
    </row>
    <row r="239" spans="1:16" ht="17.25" customHeight="1">
      <c r="A239" s="7"/>
      <c r="B239" s="195" t="s">
        <v>89</v>
      </c>
      <c r="C239" s="9">
        <v>948</v>
      </c>
      <c r="D239" s="20" t="s">
        <v>241</v>
      </c>
      <c r="E239" s="20" t="s">
        <v>65</v>
      </c>
      <c r="F239" s="20" t="s">
        <v>243</v>
      </c>
      <c r="G239" s="20" t="s">
        <v>84</v>
      </c>
      <c r="H239" s="9">
        <v>225</v>
      </c>
      <c r="I239" s="9"/>
      <c r="J239" s="99">
        <v>5000</v>
      </c>
      <c r="K239" s="99">
        <v>5000</v>
      </c>
      <c r="L239" s="99">
        <v>109029</v>
      </c>
      <c r="M239" s="99">
        <v>5000</v>
      </c>
      <c r="N239" s="99">
        <f t="shared" si="56"/>
        <v>124029</v>
      </c>
      <c r="O239" s="59">
        <v>0</v>
      </c>
      <c r="P239" s="59">
        <v>0</v>
      </c>
    </row>
    <row r="240" spans="1:16" ht="17.25" customHeight="1">
      <c r="A240" s="7"/>
      <c r="B240" s="195" t="s">
        <v>81</v>
      </c>
      <c r="C240" s="9">
        <v>948</v>
      </c>
      <c r="D240" s="20" t="s">
        <v>241</v>
      </c>
      <c r="E240" s="20" t="s">
        <v>65</v>
      </c>
      <c r="F240" s="20" t="s">
        <v>243</v>
      </c>
      <c r="G240" s="20" t="s">
        <v>84</v>
      </c>
      <c r="H240" s="9">
        <v>226</v>
      </c>
      <c r="I240" s="9"/>
      <c r="J240" s="99">
        <v>0</v>
      </c>
      <c r="K240" s="99">
        <v>0</v>
      </c>
      <c r="L240" s="99">
        <v>0</v>
      </c>
      <c r="M240" s="99">
        <v>0</v>
      </c>
      <c r="N240" s="99">
        <f t="shared" si="56"/>
        <v>0</v>
      </c>
      <c r="O240" s="59">
        <v>0</v>
      </c>
      <c r="P240" s="59">
        <v>0</v>
      </c>
    </row>
    <row r="241" spans="1:16" ht="17.25" customHeight="1">
      <c r="A241" s="7"/>
      <c r="B241" s="201" t="s">
        <v>91</v>
      </c>
      <c r="C241" s="9">
        <v>948</v>
      </c>
      <c r="D241" s="20" t="s">
        <v>241</v>
      </c>
      <c r="E241" s="20" t="s">
        <v>65</v>
      </c>
      <c r="F241" s="20" t="s">
        <v>243</v>
      </c>
      <c r="G241" s="20" t="s">
        <v>84</v>
      </c>
      <c r="H241" s="9">
        <v>227</v>
      </c>
      <c r="I241" s="9"/>
      <c r="J241" s="99">
        <v>0</v>
      </c>
      <c r="K241" s="99">
        <v>0</v>
      </c>
      <c r="L241" s="99">
        <v>0</v>
      </c>
      <c r="M241" s="99">
        <v>0</v>
      </c>
      <c r="N241" s="99">
        <f t="shared" si="56"/>
        <v>0</v>
      </c>
      <c r="O241" s="59">
        <v>0</v>
      </c>
      <c r="P241" s="59">
        <v>0</v>
      </c>
    </row>
    <row r="242" spans="1:16" ht="17.25" customHeight="1">
      <c r="A242" s="7"/>
      <c r="B242" s="195" t="s">
        <v>97</v>
      </c>
      <c r="C242" s="9">
        <v>948</v>
      </c>
      <c r="D242" s="20" t="s">
        <v>241</v>
      </c>
      <c r="E242" s="20" t="s">
        <v>65</v>
      </c>
      <c r="F242" s="20" t="s">
        <v>243</v>
      </c>
      <c r="G242" s="20" t="s">
        <v>84</v>
      </c>
      <c r="H242" s="9">
        <v>346</v>
      </c>
      <c r="I242" s="9"/>
      <c r="J242" s="99">
        <v>5000</v>
      </c>
      <c r="K242" s="99">
        <v>9000</v>
      </c>
      <c r="L242" s="99">
        <v>10000</v>
      </c>
      <c r="M242" s="99">
        <v>10100</v>
      </c>
      <c r="N242" s="99">
        <f t="shared" si="56"/>
        <v>34100</v>
      </c>
      <c r="O242" s="59">
        <v>0</v>
      </c>
      <c r="P242" s="59">
        <v>0</v>
      </c>
    </row>
    <row r="243" spans="1:16" ht="17.25" customHeight="1">
      <c r="A243" s="7"/>
      <c r="B243" s="195" t="s">
        <v>95</v>
      </c>
      <c r="C243" s="9">
        <v>948</v>
      </c>
      <c r="D243" s="20" t="s">
        <v>241</v>
      </c>
      <c r="E243" s="20" t="s">
        <v>65</v>
      </c>
      <c r="F243" s="20" t="s">
        <v>243</v>
      </c>
      <c r="G243" s="20" t="s">
        <v>84</v>
      </c>
      <c r="H243" s="9">
        <v>310</v>
      </c>
      <c r="I243" s="9"/>
      <c r="J243" s="99">
        <v>0</v>
      </c>
      <c r="K243" s="99">
        <v>50920</v>
      </c>
      <c r="L243" s="99">
        <v>920</v>
      </c>
      <c r="M243" s="99">
        <v>920</v>
      </c>
      <c r="N243" s="99">
        <f t="shared" si="56"/>
        <v>52760</v>
      </c>
      <c r="O243" s="59">
        <v>0</v>
      </c>
      <c r="P243" s="59">
        <v>0</v>
      </c>
    </row>
    <row r="244" spans="1:16" ht="17.25" customHeight="1">
      <c r="A244" s="7"/>
      <c r="B244" s="195" t="s">
        <v>97</v>
      </c>
      <c r="C244" s="9">
        <v>948</v>
      </c>
      <c r="D244" s="20" t="s">
        <v>241</v>
      </c>
      <c r="E244" s="20" t="s">
        <v>65</v>
      </c>
      <c r="F244" s="20" t="s">
        <v>243</v>
      </c>
      <c r="G244" s="20" t="s">
        <v>84</v>
      </c>
      <c r="H244" s="9">
        <v>343</v>
      </c>
      <c r="I244" s="9"/>
      <c r="J244" s="99">
        <v>4000</v>
      </c>
      <c r="K244" s="99">
        <v>4000</v>
      </c>
      <c r="L244" s="99">
        <v>4000</v>
      </c>
      <c r="M244" s="99">
        <v>6664</v>
      </c>
      <c r="N244" s="99">
        <f t="shared" si="56"/>
        <v>18664</v>
      </c>
      <c r="O244" s="59">
        <v>0</v>
      </c>
      <c r="P244" s="59">
        <v>0</v>
      </c>
    </row>
    <row r="245" spans="1:16" ht="17.25" customHeight="1">
      <c r="A245" s="7"/>
      <c r="B245" s="195" t="s">
        <v>97</v>
      </c>
      <c r="C245" s="9">
        <v>948</v>
      </c>
      <c r="D245" s="20" t="s">
        <v>241</v>
      </c>
      <c r="E245" s="20" t="s">
        <v>65</v>
      </c>
      <c r="F245" s="20" t="s">
        <v>243</v>
      </c>
      <c r="G245" s="20" t="s">
        <v>84</v>
      </c>
      <c r="H245" s="9">
        <v>349</v>
      </c>
      <c r="I245" s="9"/>
      <c r="J245" s="99">
        <v>390</v>
      </c>
      <c r="K245" s="99">
        <v>0</v>
      </c>
      <c r="L245" s="99">
        <v>0</v>
      </c>
      <c r="M245" s="99">
        <v>0</v>
      </c>
      <c r="N245" s="99">
        <f t="shared" si="56"/>
        <v>390</v>
      </c>
      <c r="O245" s="59"/>
      <c r="P245" s="59"/>
    </row>
    <row r="246" spans="1:16" ht="17.25" customHeight="1">
      <c r="A246" s="7"/>
      <c r="B246" s="195" t="s">
        <v>97</v>
      </c>
      <c r="C246" s="9">
        <v>948</v>
      </c>
      <c r="D246" s="20" t="s">
        <v>241</v>
      </c>
      <c r="E246" s="20" t="s">
        <v>65</v>
      </c>
      <c r="F246" s="20" t="s">
        <v>243</v>
      </c>
      <c r="G246" s="20" t="s">
        <v>84</v>
      </c>
      <c r="H246" s="9">
        <v>344</v>
      </c>
      <c r="I246" s="9"/>
      <c r="J246" s="99">
        <v>0</v>
      </c>
      <c r="K246" s="99">
        <v>200000</v>
      </c>
      <c r="L246" s="99">
        <v>0</v>
      </c>
      <c r="M246" s="99">
        <v>0</v>
      </c>
      <c r="N246" s="99">
        <f t="shared" si="56"/>
        <v>200000</v>
      </c>
      <c r="O246" s="59"/>
      <c r="P246" s="59"/>
    </row>
    <row r="247" spans="1:16" s="108" customFormat="1" ht="17.25" customHeight="1">
      <c r="A247" s="31"/>
      <c r="B247" s="169" t="s">
        <v>247</v>
      </c>
      <c r="C247" s="46">
        <v>948</v>
      </c>
      <c r="D247" s="45" t="s">
        <v>241</v>
      </c>
      <c r="E247" s="45" t="s">
        <v>65</v>
      </c>
      <c r="F247" s="45" t="s">
        <v>243</v>
      </c>
      <c r="G247" s="45" t="s">
        <v>105</v>
      </c>
      <c r="H247" s="46">
        <v>291</v>
      </c>
      <c r="I247" s="46"/>
      <c r="J247" s="92">
        <v>179</v>
      </c>
      <c r="K247" s="92">
        <v>179</v>
      </c>
      <c r="L247" s="92">
        <v>0</v>
      </c>
      <c r="M247" s="92">
        <v>0</v>
      </c>
      <c r="N247" s="107">
        <f>SUM(J247:M247)</f>
        <v>358</v>
      </c>
      <c r="O247" s="93"/>
      <c r="P247" s="93"/>
    </row>
    <row r="248" spans="1:16" ht="17.25" customHeight="1">
      <c r="A248" s="7"/>
      <c r="B248" s="189" t="s">
        <v>248</v>
      </c>
      <c r="C248" s="46">
        <v>948</v>
      </c>
      <c r="D248" s="45" t="s">
        <v>241</v>
      </c>
      <c r="E248" s="45" t="s">
        <v>65</v>
      </c>
      <c r="F248" s="45" t="s">
        <v>249</v>
      </c>
      <c r="G248" s="20"/>
      <c r="H248" s="9"/>
      <c r="I248" s="9"/>
      <c r="J248" s="92">
        <f t="shared" ref="J248:P248" si="57">J249+J252+J258</f>
        <v>70733</v>
      </c>
      <c r="K248" s="92">
        <f t="shared" si="57"/>
        <v>40534</v>
      </c>
      <c r="L248" s="92">
        <f t="shared" si="57"/>
        <v>74392</v>
      </c>
      <c r="M248" s="92">
        <f t="shared" si="57"/>
        <v>36780</v>
      </c>
      <c r="N248" s="92">
        <f>N249+N252+N258</f>
        <v>222439</v>
      </c>
      <c r="O248" s="93">
        <f>O249+O252+O258</f>
        <v>142139</v>
      </c>
      <c r="P248" s="93">
        <f t="shared" si="57"/>
        <v>172139</v>
      </c>
    </row>
    <row r="249" spans="1:16" ht="17.25" customHeight="1">
      <c r="A249" s="7"/>
      <c r="B249" s="171" t="s">
        <v>51</v>
      </c>
      <c r="C249" s="9">
        <v>948</v>
      </c>
      <c r="D249" s="20" t="s">
        <v>241</v>
      </c>
      <c r="E249" s="20" t="s">
        <v>65</v>
      </c>
      <c r="F249" s="20" t="s">
        <v>249</v>
      </c>
      <c r="G249" s="20" t="s">
        <v>54</v>
      </c>
      <c r="H249" s="9"/>
      <c r="I249" s="9"/>
      <c r="J249" s="98">
        <f t="shared" ref="J249:P249" si="58">J250+J251</f>
        <v>35533</v>
      </c>
      <c r="K249" s="98">
        <f t="shared" si="58"/>
        <v>35534</v>
      </c>
      <c r="L249" s="98">
        <f t="shared" si="58"/>
        <v>44392</v>
      </c>
      <c r="M249" s="98">
        <f t="shared" si="58"/>
        <v>26680</v>
      </c>
      <c r="N249" s="98">
        <f>N250+N251</f>
        <v>142139</v>
      </c>
      <c r="O249" s="59">
        <f>O250+O251</f>
        <v>142139</v>
      </c>
      <c r="P249" s="59">
        <f t="shared" si="58"/>
        <v>142139</v>
      </c>
    </row>
    <row r="250" spans="1:16" ht="17.25" customHeight="1">
      <c r="A250" s="7"/>
      <c r="B250" s="195" t="s">
        <v>55</v>
      </c>
      <c r="C250" s="9">
        <v>948</v>
      </c>
      <c r="D250" s="20" t="s">
        <v>241</v>
      </c>
      <c r="E250" s="20" t="s">
        <v>65</v>
      </c>
      <c r="F250" s="20" t="s">
        <v>249</v>
      </c>
      <c r="G250" s="20" t="s">
        <v>245</v>
      </c>
      <c r="H250" s="9">
        <v>211</v>
      </c>
      <c r="I250" s="9"/>
      <c r="J250" s="99">
        <v>27291</v>
      </c>
      <c r="K250" s="99">
        <v>27292</v>
      </c>
      <c r="L250" s="99">
        <v>35947</v>
      </c>
      <c r="M250" s="99">
        <v>18640</v>
      </c>
      <c r="N250" s="99">
        <f>SUM(J250:M250)</f>
        <v>109170</v>
      </c>
      <c r="O250" s="59">
        <v>109170</v>
      </c>
      <c r="P250" s="59">
        <v>109170</v>
      </c>
    </row>
    <row r="251" spans="1:16" ht="17.25" customHeight="1">
      <c r="A251" s="7"/>
      <c r="B251" s="195" t="s">
        <v>58</v>
      </c>
      <c r="C251" s="9">
        <v>948</v>
      </c>
      <c r="D251" s="20" t="s">
        <v>241</v>
      </c>
      <c r="E251" s="20" t="s">
        <v>65</v>
      </c>
      <c r="F251" s="20" t="s">
        <v>249</v>
      </c>
      <c r="G251" s="20" t="s">
        <v>246</v>
      </c>
      <c r="H251" s="9">
        <v>213</v>
      </c>
      <c r="I251" s="9"/>
      <c r="J251" s="99">
        <v>8242</v>
      </c>
      <c r="K251" s="99">
        <v>8242</v>
      </c>
      <c r="L251" s="99">
        <v>8445</v>
      </c>
      <c r="M251" s="99">
        <v>8040</v>
      </c>
      <c r="N251" s="99">
        <f>SUM(J251:M251)</f>
        <v>32969</v>
      </c>
      <c r="O251" s="59">
        <v>32969</v>
      </c>
      <c r="P251" s="59">
        <v>32969</v>
      </c>
    </row>
    <row r="252" spans="1:16" ht="17.25" customHeight="1">
      <c r="A252" s="7"/>
      <c r="B252" s="176" t="s">
        <v>189</v>
      </c>
      <c r="C252" s="9">
        <v>948</v>
      </c>
      <c r="D252" s="20" t="s">
        <v>241</v>
      </c>
      <c r="E252" s="20" t="s">
        <v>65</v>
      </c>
      <c r="F252" s="20" t="s">
        <v>249</v>
      </c>
      <c r="G252" s="20" t="s">
        <v>76</v>
      </c>
      <c r="H252" s="9"/>
      <c r="I252" s="9"/>
      <c r="J252" s="98">
        <f>SUM(J253:J257)</f>
        <v>35200</v>
      </c>
      <c r="K252" s="98">
        <f t="shared" ref="K252:P252" si="59">SUM(K253:K257)</f>
        <v>5000</v>
      </c>
      <c r="L252" s="98">
        <f t="shared" si="59"/>
        <v>30000</v>
      </c>
      <c r="M252" s="98">
        <f t="shared" si="59"/>
        <v>10100</v>
      </c>
      <c r="N252" s="98">
        <f>SUM(N253:N257)</f>
        <v>80300</v>
      </c>
      <c r="O252" s="59">
        <f>SUM(O253:O257)</f>
        <v>0</v>
      </c>
      <c r="P252" s="59">
        <f t="shared" si="59"/>
        <v>30000</v>
      </c>
    </row>
    <row r="253" spans="1:16" ht="17.25" customHeight="1">
      <c r="A253" s="7"/>
      <c r="B253" s="195" t="s">
        <v>86</v>
      </c>
      <c r="C253" s="9">
        <v>948</v>
      </c>
      <c r="D253" s="20" t="s">
        <v>241</v>
      </c>
      <c r="E253" s="20" t="s">
        <v>65</v>
      </c>
      <c r="F253" s="20" t="s">
        <v>249</v>
      </c>
      <c r="G253" s="20" t="s">
        <v>87</v>
      </c>
      <c r="H253" s="9">
        <v>223</v>
      </c>
      <c r="I253" s="9"/>
      <c r="J253" s="99">
        <v>10200</v>
      </c>
      <c r="K253" s="99">
        <v>5000</v>
      </c>
      <c r="L253" s="99">
        <v>5000</v>
      </c>
      <c r="M253" s="99">
        <v>10100</v>
      </c>
      <c r="N253" s="99">
        <f>SUM(J253:M253)</f>
        <v>30300</v>
      </c>
      <c r="O253" s="59">
        <v>0</v>
      </c>
      <c r="P253" s="59">
        <v>30000</v>
      </c>
    </row>
    <row r="254" spans="1:16" ht="17.25" customHeight="1">
      <c r="A254" s="7"/>
      <c r="B254" s="195" t="s">
        <v>89</v>
      </c>
      <c r="C254" s="9">
        <v>948</v>
      </c>
      <c r="D254" s="20" t="s">
        <v>241</v>
      </c>
      <c r="E254" s="20" t="s">
        <v>65</v>
      </c>
      <c r="F254" s="20" t="s">
        <v>249</v>
      </c>
      <c r="G254" s="20" t="s">
        <v>84</v>
      </c>
      <c r="H254" s="9">
        <v>225</v>
      </c>
      <c r="I254" s="9"/>
      <c r="J254" s="99">
        <v>0</v>
      </c>
      <c r="K254" s="99">
        <v>0</v>
      </c>
      <c r="L254" s="99">
        <v>0</v>
      </c>
      <c r="M254" s="99">
        <v>0</v>
      </c>
      <c r="N254" s="99">
        <f>SUM(J254:M254)</f>
        <v>0</v>
      </c>
      <c r="O254" s="59">
        <v>0</v>
      </c>
      <c r="P254" s="59">
        <v>0</v>
      </c>
    </row>
    <row r="255" spans="1:16" ht="17.25" customHeight="1">
      <c r="A255" s="7"/>
      <c r="B255" s="195" t="s">
        <v>81</v>
      </c>
      <c r="C255" s="9">
        <v>948</v>
      </c>
      <c r="D255" s="20" t="s">
        <v>241</v>
      </c>
      <c r="E255" s="20" t="s">
        <v>65</v>
      </c>
      <c r="F255" s="20" t="s">
        <v>249</v>
      </c>
      <c r="G255" s="20" t="s">
        <v>84</v>
      </c>
      <c r="H255" s="9">
        <v>226</v>
      </c>
      <c r="I255" s="9"/>
      <c r="J255" s="99">
        <v>25000</v>
      </c>
      <c r="K255" s="99">
        <v>0</v>
      </c>
      <c r="L255" s="99">
        <v>25000</v>
      </c>
      <c r="M255" s="99">
        <v>0</v>
      </c>
      <c r="N255" s="99">
        <f>SUM(J255:M255)</f>
        <v>50000</v>
      </c>
      <c r="O255" s="59">
        <v>0</v>
      </c>
      <c r="P255" s="59">
        <v>0</v>
      </c>
    </row>
    <row r="256" spans="1:16" ht="17.25" customHeight="1">
      <c r="A256" s="7"/>
      <c r="B256" s="195" t="s">
        <v>95</v>
      </c>
      <c r="C256" s="9">
        <v>948</v>
      </c>
      <c r="D256" s="20" t="s">
        <v>241</v>
      </c>
      <c r="E256" s="20" t="s">
        <v>65</v>
      </c>
      <c r="F256" s="20" t="s">
        <v>249</v>
      </c>
      <c r="G256" s="20" t="s">
        <v>84</v>
      </c>
      <c r="H256" s="9">
        <v>310</v>
      </c>
      <c r="I256" s="9"/>
      <c r="J256" s="99">
        <v>0</v>
      </c>
      <c r="K256" s="99">
        <v>0</v>
      </c>
      <c r="L256" s="99">
        <v>0</v>
      </c>
      <c r="M256" s="99">
        <v>0</v>
      </c>
      <c r="N256" s="99">
        <f>SUM(J256:M256)</f>
        <v>0</v>
      </c>
      <c r="O256" s="59">
        <v>0</v>
      </c>
      <c r="P256" s="59">
        <v>0</v>
      </c>
    </row>
    <row r="257" spans="1:16" ht="17.25" customHeight="1">
      <c r="A257" s="7"/>
      <c r="B257" s="195" t="s">
        <v>97</v>
      </c>
      <c r="C257" s="9">
        <v>948</v>
      </c>
      <c r="D257" s="20" t="s">
        <v>241</v>
      </c>
      <c r="E257" s="20" t="s">
        <v>65</v>
      </c>
      <c r="F257" s="20" t="s">
        <v>249</v>
      </c>
      <c r="G257" s="20" t="s">
        <v>84</v>
      </c>
      <c r="H257" s="9">
        <v>346</v>
      </c>
      <c r="I257" s="9"/>
      <c r="J257" s="99">
        <v>0</v>
      </c>
      <c r="K257" s="99">
        <v>0</v>
      </c>
      <c r="L257" s="99">
        <v>0</v>
      </c>
      <c r="M257" s="99">
        <v>0</v>
      </c>
      <c r="N257" s="99">
        <f>SUM(J257:M257)</f>
        <v>0</v>
      </c>
      <c r="O257" s="59">
        <v>0</v>
      </c>
      <c r="P257" s="59">
        <v>0</v>
      </c>
    </row>
    <row r="258" spans="1:16" ht="17.25" hidden="1" customHeight="1">
      <c r="A258" s="7"/>
      <c r="B258" s="171" t="s">
        <v>250</v>
      </c>
      <c r="C258" s="9">
        <v>948</v>
      </c>
      <c r="D258" s="20" t="s">
        <v>241</v>
      </c>
      <c r="E258" s="20" t="s">
        <v>43</v>
      </c>
      <c r="F258" s="20" t="s">
        <v>251</v>
      </c>
      <c r="G258" s="20" t="s">
        <v>123</v>
      </c>
      <c r="H258" s="9">
        <v>290</v>
      </c>
      <c r="I258" s="9"/>
      <c r="J258" s="98"/>
      <c r="K258" s="98"/>
      <c r="L258" s="98"/>
      <c r="M258" s="98"/>
      <c r="N258" s="98">
        <v>0</v>
      </c>
      <c r="O258" s="59">
        <v>0</v>
      </c>
      <c r="P258" s="59">
        <v>0</v>
      </c>
    </row>
    <row r="259" spans="1:16" ht="17.25" hidden="1" customHeight="1">
      <c r="A259" s="7"/>
      <c r="B259" s="195"/>
      <c r="C259" s="9"/>
      <c r="D259" s="20"/>
      <c r="E259" s="20"/>
      <c r="F259" s="20"/>
      <c r="G259" s="20"/>
      <c r="H259" s="9"/>
      <c r="I259" s="9"/>
      <c r="J259" s="98"/>
      <c r="K259" s="98"/>
      <c r="L259" s="98"/>
      <c r="M259" s="98"/>
      <c r="N259" s="98"/>
      <c r="O259" s="59"/>
      <c r="P259" s="59"/>
    </row>
    <row r="260" spans="1:16" ht="17.25" hidden="1" customHeight="1">
      <c r="A260" s="7"/>
      <c r="B260" s="197" t="s">
        <v>252</v>
      </c>
      <c r="C260" s="46">
        <v>948</v>
      </c>
      <c r="D260" s="45" t="s">
        <v>241</v>
      </c>
      <c r="E260" s="45" t="s">
        <v>43</v>
      </c>
      <c r="F260" s="20" t="s">
        <v>253</v>
      </c>
      <c r="G260" s="45"/>
      <c r="H260" s="9"/>
      <c r="I260" s="9"/>
      <c r="J260" s="92">
        <v>0</v>
      </c>
      <c r="K260" s="92">
        <v>0</v>
      </c>
      <c r="L260" s="92">
        <v>0</v>
      </c>
      <c r="M260" s="92">
        <v>0</v>
      </c>
      <c r="N260" s="92">
        <v>0</v>
      </c>
      <c r="O260" s="93">
        <v>0</v>
      </c>
      <c r="P260" s="93">
        <v>0</v>
      </c>
    </row>
    <row r="261" spans="1:16" ht="17.25" hidden="1" customHeight="1">
      <c r="A261" s="7"/>
      <c r="B261" s="195" t="s">
        <v>93</v>
      </c>
      <c r="C261" s="9">
        <v>948</v>
      </c>
      <c r="D261" s="20" t="s">
        <v>241</v>
      </c>
      <c r="E261" s="20" t="s">
        <v>43</v>
      </c>
      <c r="F261" s="20" t="s">
        <v>253</v>
      </c>
      <c r="G261" s="20" t="s">
        <v>84</v>
      </c>
      <c r="H261" s="9">
        <v>290</v>
      </c>
      <c r="I261" s="9"/>
      <c r="J261" s="98">
        <v>0</v>
      </c>
      <c r="K261" s="98">
        <v>0</v>
      </c>
      <c r="L261" s="98">
        <v>0</v>
      </c>
      <c r="M261" s="98">
        <v>0</v>
      </c>
      <c r="N261" s="98">
        <v>0</v>
      </c>
      <c r="O261" s="59">
        <v>0</v>
      </c>
      <c r="P261" s="59">
        <v>0</v>
      </c>
    </row>
    <row r="262" spans="1:16" s="131" customFormat="1" ht="17.25" customHeight="1">
      <c r="A262" s="52"/>
      <c r="B262" s="191" t="s">
        <v>254</v>
      </c>
      <c r="C262" s="52">
        <v>948</v>
      </c>
      <c r="D262" s="32" t="s">
        <v>241</v>
      </c>
      <c r="E262" s="32" t="s">
        <v>65</v>
      </c>
      <c r="F262" s="51"/>
      <c r="G262" s="52"/>
      <c r="H262" s="52"/>
      <c r="I262" s="117"/>
      <c r="J262" s="118">
        <f>J263</f>
        <v>11000</v>
      </c>
      <c r="K262" s="118">
        <f>K263</f>
        <v>11000</v>
      </c>
      <c r="L262" s="118">
        <f>L263</f>
        <v>11000</v>
      </c>
      <c r="M262" s="118">
        <f>M263</f>
        <v>22000</v>
      </c>
      <c r="N262" s="118">
        <f>N263</f>
        <v>55000</v>
      </c>
      <c r="O262" s="119">
        <f>O263+O269</f>
        <v>55000</v>
      </c>
      <c r="P262" s="119">
        <f>P263+P269</f>
        <v>55000</v>
      </c>
    </row>
    <row r="263" spans="1:16" ht="17.25" customHeight="1">
      <c r="A263" s="7"/>
      <c r="B263" s="200" t="s">
        <v>255</v>
      </c>
      <c r="C263" s="152">
        <v>948</v>
      </c>
      <c r="D263" s="57" t="s">
        <v>241</v>
      </c>
      <c r="E263" s="57" t="s">
        <v>65</v>
      </c>
      <c r="F263" s="57" t="s">
        <v>256</v>
      </c>
      <c r="G263" s="9"/>
      <c r="H263" s="9"/>
      <c r="I263" s="9"/>
      <c r="J263" s="98">
        <f>J264+J269</f>
        <v>11000</v>
      </c>
      <c r="K263" s="98">
        <f>K264+K269</f>
        <v>11000</v>
      </c>
      <c r="L263" s="98">
        <f>L264+L269</f>
        <v>11000</v>
      </c>
      <c r="M263" s="98">
        <f>M264+M269</f>
        <v>22000</v>
      </c>
      <c r="N263" s="98">
        <f>N264+N269</f>
        <v>55000</v>
      </c>
      <c r="O263" s="59">
        <f>O264</f>
        <v>55000</v>
      </c>
      <c r="P263" s="59">
        <f>P264</f>
        <v>55000</v>
      </c>
    </row>
    <row r="264" spans="1:16" ht="17.25" customHeight="1">
      <c r="A264" s="7"/>
      <c r="B264" s="176" t="s">
        <v>189</v>
      </c>
      <c r="C264" s="9">
        <v>948</v>
      </c>
      <c r="D264" s="20" t="s">
        <v>241</v>
      </c>
      <c r="E264" s="20" t="s">
        <v>65</v>
      </c>
      <c r="F264" s="20" t="s">
        <v>256</v>
      </c>
      <c r="G264" s="9">
        <v>200</v>
      </c>
      <c r="H264" s="9"/>
      <c r="I264" s="9"/>
      <c r="J264" s="98">
        <f t="shared" ref="J264:P264" si="60">SUM(J265:J268)</f>
        <v>11000</v>
      </c>
      <c r="K264" s="98">
        <f t="shared" si="60"/>
        <v>11000</v>
      </c>
      <c r="L264" s="98">
        <f t="shared" si="60"/>
        <v>11000</v>
      </c>
      <c r="M264" s="98">
        <f t="shared" si="60"/>
        <v>22000</v>
      </c>
      <c r="N264" s="98">
        <f>SUM(N265:N268)</f>
        <v>55000</v>
      </c>
      <c r="O264" s="59">
        <f>SUM(O265:O268)</f>
        <v>55000</v>
      </c>
      <c r="P264" s="59">
        <f t="shared" si="60"/>
        <v>55000</v>
      </c>
    </row>
    <row r="265" spans="1:16" ht="17.25" customHeight="1">
      <c r="A265" s="7"/>
      <c r="B265" s="195" t="s">
        <v>89</v>
      </c>
      <c r="C265" s="9">
        <v>948</v>
      </c>
      <c r="D265" s="20" t="s">
        <v>241</v>
      </c>
      <c r="E265" s="20" t="s">
        <v>65</v>
      </c>
      <c r="F265" s="20" t="s">
        <v>256</v>
      </c>
      <c r="G265" s="9">
        <v>244</v>
      </c>
      <c r="H265" s="9">
        <v>225</v>
      </c>
      <c r="I265" s="9"/>
      <c r="J265" s="99">
        <v>0</v>
      </c>
      <c r="K265" s="99">
        <v>0</v>
      </c>
      <c r="L265" s="99">
        <v>0</v>
      </c>
      <c r="M265" s="99">
        <v>0</v>
      </c>
      <c r="N265" s="98">
        <f>SUM(J265:M265)</f>
        <v>0</v>
      </c>
      <c r="O265" s="59">
        <v>0</v>
      </c>
      <c r="P265" s="59">
        <v>0</v>
      </c>
    </row>
    <row r="266" spans="1:16" ht="17.25" customHeight="1">
      <c r="A266" s="7"/>
      <c r="B266" s="195" t="s">
        <v>97</v>
      </c>
      <c r="C266" s="9">
        <v>948</v>
      </c>
      <c r="D266" s="20" t="s">
        <v>241</v>
      </c>
      <c r="E266" s="20" t="s">
        <v>65</v>
      </c>
      <c r="F266" s="20" t="s">
        <v>256</v>
      </c>
      <c r="G266" s="9">
        <v>244</v>
      </c>
      <c r="H266" s="9">
        <v>346</v>
      </c>
      <c r="I266" s="9"/>
      <c r="J266" s="99">
        <v>5000</v>
      </c>
      <c r="K266" s="99">
        <v>5000</v>
      </c>
      <c r="L266" s="99">
        <v>5000</v>
      </c>
      <c r="M266" s="99">
        <v>10000</v>
      </c>
      <c r="N266" s="99">
        <f>SUM(J266:M266)</f>
        <v>25000</v>
      </c>
      <c r="O266" s="59">
        <v>25000</v>
      </c>
      <c r="P266" s="59">
        <v>25000</v>
      </c>
    </row>
    <row r="267" spans="1:16" ht="17.25" customHeight="1">
      <c r="A267" s="7"/>
      <c r="B267" s="195" t="s">
        <v>95</v>
      </c>
      <c r="C267" s="9">
        <v>948</v>
      </c>
      <c r="D267" s="20" t="s">
        <v>241</v>
      </c>
      <c r="E267" s="20" t="s">
        <v>65</v>
      </c>
      <c r="F267" s="20" t="s">
        <v>256</v>
      </c>
      <c r="G267" s="9">
        <v>244</v>
      </c>
      <c r="H267" s="9">
        <v>310</v>
      </c>
      <c r="I267" s="9"/>
      <c r="J267" s="99">
        <v>0</v>
      </c>
      <c r="K267" s="99">
        <v>0</v>
      </c>
      <c r="L267" s="99">
        <v>0</v>
      </c>
      <c r="M267" s="99">
        <v>0</v>
      </c>
      <c r="N267" s="99">
        <f>SUM(J267:M267)</f>
        <v>0</v>
      </c>
      <c r="O267" s="59">
        <v>0</v>
      </c>
      <c r="P267" s="59">
        <v>0</v>
      </c>
    </row>
    <row r="268" spans="1:16" ht="17.25" customHeight="1">
      <c r="A268" s="7"/>
      <c r="B268" s="195" t="s">
        <v>97</v>
      </c>
      <c r="C268" s="9">
        <v>948</v>
      </c>
      <c r="D268" s="20" t="s">
        <v>241</v>
      </c>
      <c r="E268" s="20" t="s">
        <v>65</v>
      </c>
      <c r="F268" s="20" t="s">
        <v>256</v>
      </c>
      <c r="G268" s="9">
        <v>244</v>
      </c>
      <c r="H268" s="9">
        <v>349</v>
      </c>
      <c r="I268" s="9"/>
      <c r="J268" s="99">
        <v>6000</v>
      </c>
      <c r="K268" s="99">
        <v>6000</v>
      </c>
      <c r="L268" s="99">
        <v>6000</v>
      </c>
      <c r="M268" s="99">
        <v>12000</v>
      </c>
      <c r="N268" s="99">
        <f>SUM(J268:M268)</f>
        <v>30000</v>
      </c>
      <c r="O268" s="59">
        <v>30000</v>
      </c>
      <c r="P268" s="59">
        <v>30000</v>
      </c>
    </row>
    <row r="269" spans="1:16" ht="17.25" hidden="1" customHeight="1">
      <c r="A269" s="7"/>
      <c r="B269" s="191" t="s">
        <v>257</v>
      </c>
      <c r="C269" s="9">
        <v>948</v>
      </c>
      <c r="D269" s="20" t="s">
        <v>241</v>
      </c>
      <c r="E269" s="20" t="s">
        <v>43</v>
      </c>
      <c r="F269" s="20" t="s">
        <v>258</v>
      </c>
      <c r="G269" s="20" t="s">
        <v>76</v>
      </c>
      <c r="H269" s="9"/>
      <c r="I269" s="9"/>
      <c r="J269" s="98">
        <f>J270</f>
        <v>0</v>
      </c>
      <c r="K269" s="98">
        <f t="shared" ref="K269:P269" si="61">K270</f>
        <v>0</v>
      </c>
      <c r="L269" s="98">
        <f t="shared" si="61"/>
        <v>0</v>
      </c>
      <c r="M269" s="98">
        <f t="shared" si="61"/>
        <v>0</v>
      </c>
      <c r="N269" s="98">
        <f t="shared" si="61"/>
        <v>0</v>
      </c>
      <c r="O269" s="59">
        <f t="shared" si="61"/>
        <v>0</v>
      </c>
      <c r="P269" s="59">
        <f t="shared" si="61"/>
        <v>0</v>
      </c>
    </row>
    <row r="270" spans="1:16" ht="17.25" hidden="1" customHeight="1">
      <c r="A270" s="7"/>
      <c r="B270" s="195" t="s">
        <v>93</v>
      </c>
      <c r="C270" s="9">
        <v>948</v>
      </c>
      <c r="D270" s="20" t="s">
        <v>241</v>
      </c>
      <c r="E270" s="20" t="s">
        <v>43</v>
      </c>
      <c r="F270" s="20" t="s">
        <v>258</v>
      </c>
      <c r="G270" s="20" t="s">
        <v>84</v>
      </c>
      <c r="H270" s="9">
        <v>296</v>
      </c>
      <c r="I270" s="9"/>
      <c r="J270" s="99">
        <v>0</v>
      </c>
      <c r="K270" s="99">
        <v>0</v>
      </c>
      <c r="L270" s="99">
        <v>0</v>
      </c>
      <c r="M270" s="99">
        <v>0</v>
      </c>
      <c r="N270" s="107">
        <f>SUM(J270:M270)</f>
        <v>0</v>
      </c>
      <c r="O270" s="59">
        <v>0</v>
      </c>
      <c r="P270" s="59">
        <v>0</v>
      </c>
    </row>
    <row r="271" spans="1:16" s="131" customFormat="1" ht="17.25" customHeight="1">
      <c r="A271" s="52"/>
      <c r="B271" s="191" t="s">
        <v>259</v>
      </c>
      <c r="C271" s="52">
        <v>948</v>
      </c>
      <c r="D271" s="51" t="s">
        <v>241</v>
      </c>
      <c r="E271" s="51" t="s">
        <v>65</v>
      </c>
      <c r="F271" s="51" t="s">
        <v>260</v>
      </c>
      <c r="G271" s="51"/>
      <c r="H271" s="52"/>
      <c r="I271" s="117"/>
      <c r="J271" s="118">
        <f>J273</f>
        <v>500</v>
      </c>
      <c r="K271" s="118">
        <f>K273</f>
        <v>500</v>
      </c>
      <c r="L271" s="118">
        <f>L273</f>
        <v>500</v>
      </c>
      <c r="M271" s="118">
        <f>M273</f>
        <v>500</v>
      </c>
      <c r="N271" s="118">
        <f>N272</f>
        <v>2000</v>
      </c>
      <c r="O271" s="119">
        <f>O272</f>
        <v>2000</v>
      </c>
      <c r="P271" s="119">
        <f>P272</f>
        <v>2000</v>
      </c>
    </row>
    <row r="272" spans="1:16" ht="17.25" customHeight="1">
      <c r="A272" s="7"/>
      <c r="B272" s="176" t="s">
        <v>189</v>
      </c>
      <c r="C272" s="9">
        <v>948</v>
      </c>
      <c r="D272" s="20" t="s">
        <v>241</v>
      </c>
      <c r="E272" s="20" t="s">
        <v>65</v>
      </c>
      <c r="F272" s="20" t="s">
        <v>260</v>
      </c>
      <c r="G272" s="20" t="s">
        <v>76</v>
      </c>
      <c r="H272" s="9"/>
      <c r="I272" s="9"/>
      <c r="J272" s="98">
        <f>J273</f>
        <v>500</v>
      </c>
      <c r="K272" s="98">
        <f>K273</f>
        <v>500</v>
      </c>
      <c r="L272" s="98">
        <f>L273</f>
        <v>500</v>
      </c>
      <c r="M272" s="98">
        <f>M273</f>
        <v>500</v>
      </c>
      <c r="N272" s="98">
        <v>2000</v>
      </c>
      <c r="O272" s="59">
        <v>2000</v>
      </c>
      <c r="P272" s="59">
        <v>2000</v>
      </c>
    </row>
    <row r="273" spans="1:16" ht="17.25" customHeight="1">
      <c r="A273" s="7"/>
      <c r="B273" s="195" t="s">
        <v>97</v>
      </c>
      <c r="C273" s="9">
        <v>948</v>
      </c>
      <c r="D273" s="20" t="s">
        <v>241</v>
      </c>
      <c r="E273" s="20" t="s">
        <v>65</v>
      </c>
      <c r="F273" s="20" t="s">
        <v>260</v>
      </c>
      <c r="G273" s="20" t="s">
        <v>84</v>
      </c>
      <c r="H273" s="9">
        <v>349</v>
      </c>
      <c r="I273" s="9"/>
      <c r="J273" s="99">
        <v>500</v>
      </c>
      <c r="K273" s="99">
        <v>500</v>
      </c>
      <c r="L273" s="99">
        <v>500</v>
      </c>
      <c r="M273" s="99">
        <v>500</v>
      </c>
      <c r="N273" s="99">
        <f>SUM(J273:M273)</f>
        <v>2000</v>
      </c>
      <c r="O273" s="59">
        <v>2000</v>
      </c>
      <c r="P273" s="59">
        <v>2000</v>
      </c>
    </row>
    <row r="274" spans="1:16" s="108" customFormat="1" ht="17.25" customHeight="1">
      <c r="A274" s="31"/>
      <c r="B274" s="204" t="s">
        <v>261</v>
      </c>
      <c r="C274" s="46">
        <v>948</v>
      </c>
      <c r="D274" s="45" t="s">
        <v>169</v>
      </c>
      <c r="E274" s="45" t="s">
        <v>44</v>
      </c>
      <c r="F274" s="45"/>
      <c r="G274" s="45"/>
      <c r="H274" s="46"/>
      <c r="I274" s="46"/>
      <c r="J274" s="107">
        <f>J275</f>
        <v>1500</v>
      </c>
      <c r="K274" s="107">
        <f t="shared" ref="K274:P274" si="62">K275</f>
        <v>1500</v>
      </c>
      <c r="L274" s="107">
        <f t="shared" si="62"/>
        <v>1500</v>
      </c>
      <c r="M274" s="107">
        <f t="shared" si="62"/>
        <v>1500</v>
      </c>
      <c r="N274" s="107">
        <f t="shared" si="62"/>
        <v>6000</v>
      </c>
      <c r="O274" s="107">
        <f t="shared" si="62"/>
        <v>6000</v>
      </c>
      <c r="P274" s="107">
        <f t="shared" si="62"/>
        <v>6000</v>
      </c>
    </row>
    <row r="275" spans="1:16" ht="17.25" customHeight="1">
      <c r="A275" s="7"/>
      <c r="B275" s="195" t="s">
        <v>262</v>
      </c>
      <c r="C275" s="9">
        <v>948</v>
      </c>
      <c r="D275" s="20" t="s">
        <v>169</v>
      </c>
      <c r="E275" s="20" t="s">
        <v>43</v>
      </c>
      <c r="F275" s="20" t="s">
        <v>263</v>
      </c>
      <c r="G275" s="20" t="s">
        <v>264</v>
      </c>
      <c r="H275" s="9">
        <v>264</v>
      </c>
      <c r="I275" s="9"/>
      <c r="J275" s="99">
        <v>1500</v>
      </c>
      <c r="K275" s="99">
        <v>1500</v>
      </c>
      <c r="L275" s="99">
        <v>1500</v>
      </c>
      <c r="M275" s="99">
        <v>1500</v>
      </c>
      <c r="N275" s="99">
        <f>SUM(J275:M275)</f>
        <v>6000</v>
      </c>
      <c r="O275" s="59">
        <v>6000</v>
      </c>
      <c r="P275" s="59">
        <v>6000</v>
      </c>
    </row>
    <row r="276" spans="1:16" s="131" customFormat="1" ht="17.25" customHeight="1">
      <c r="A276" s="52"/>
      <c r="B276" s="191" t="s">
        <v>265</v>
      </c>
      <c r="C276" s="33">
        <v>948</v>
      </c>
      <c r="D276" s="33">
        <v>11</v>
      </c>
      <c r="E276" s="32" t="s">
        <v>44</v>
      </c>
      <c r="F276" s="32"/>
      <c r="G276" s="33"/>
      <c r="H276" s="33"/>
      <c r="I276" s="50"/>
      <c r="J276" s="95">
        <f t="shared" ref="J276:P277" si="63">J277</f>
        <v>1000</v>
      </c>
      <c r="K276" s="95">
        <f t="shared" si="63"/>
        <v>2000</v>
      </c>
      <c r="L276" s="95">
        <f t="shared" si="63"/>
        <v>2000</v>
      </c>
      <c r="M276" s="95">
        <f t="shared" si="63"/>
        <v>5000</v>
      </c>
      <c r="N276" s="95">
        <f t="shared" si="63"/>
        <v>10000</v>
      </c>
      <c r="O276" s="96">
        <f t="shared" si="63"/>
        <v>10000</v>
      </c>
      <c r="P276" s="96">
        <f t="shared" si="63"/>
        <v>10000</v>
      </c>
    </row>
    <row r="277" spans="1:16" ht="17.25" customHeight="1">
      <c r="A277" s="7"/>
      <c r="B277" s="195" t="s">
        <v>266</v>
      </c>
      <c r="C277" s="9">
        <v>948</v>
      </c>
      <c r="D277" s="9">
        <v>11</v>
      </c>
      <c r="E277" s="20" t="s">
        <v>43</v>
      </c>
      <c r="F277" s="20" t="s">
        <v>267</v>
      </c>
      <c r="G277" s="9"/>
      <c r="H277" s="9"/>
      <c r="I277" s="9"/>
      <c r="J277" s="92">
        <f>J278</f>
        <v>1000</v>
      </c>
      <c r="K277" s="92">
        <f t="shared" si="63"/>
        <v>2000</v>
      </c>
      <c r="L277" s="92">
        <f t="shared" si="63"/>
        <v>2000</v>
      </c>
      <c r="M277" s="92">
        <f t="shared" si="63"/>
        <v>5000</v>
      </c>
      <c r="N277" s="92">
        <f t="shared" si="63"/>
        <v>10000</v>
      </c>
      <c r="O277" s="93">
        <f t="shared" si="63"/>
        <v>10000</v>
      </c>
      <c r="P277" s="93">
        <f t="shared" si="63"/>
        <v>10000</v>
      </c>
    </row>
    <row r="278" spans="1:16" ht="17.25" customHeight="1">
      <c r="A278" s="7"/>
      <c r="B278" s="176" t="s">
        <v>189</v>
      </c>
      <c r="C278" s="9">
        <v>948</v>
      </c>
      <c r="D278" s="9">
        <v>11</v>
      </c>
      <c r="E278" s="20" t="s">
        <v>43</v>
      </c>
      <c r="F278" s="20" t="s">
        <v>267</v>
      </c>
      <c r="G278" s="9">
        <v>200</v>
      </c>
      <c r="H278" s="9"/>
      <c r="I278" s="9"/>
      <c r="J278" s="92">
        <f>SUM(J279:J282)</f>
        <v>1000</v>
      </c>
      <c r="K278" s="92">
        <f t="shared" ref="K278:P278" si="64">SUM(K279:K282)</f>
        <v>2000</v>
      </c>
      <c r="L278" s="92">
        <f t="shared" si="64"/>
        <v>2000</v>
      </c>
      <c r="M278" s="92">
        <f t="shared" si="64"/>
        <v>5000</v>
      </c>
      <c r="N278" s="92">
        <f>SUM(N279:N282)</f>
        <v>10000</v>
      </c>
      <c r="O278" s="93">
        <f>SUM(O279:O282)</f>
        <v>10000</v>
      </c>
      <c r="P278" s="93">
        <f t="shared" si="64"/>
        <v>10000</v>
      </c>
    </row>
    <row r="279" spans="1:16" ht="17.25" customHeight="1">
      <c r="A279" s="7"/>
      <c r="B279" s="195" t="s">
        <v>81</v>
      </c>
      <c r="C279" s="9">
        <v>948</v>
      </c>
      <c r="D279" s="9">
        <v>11</v>
      </c>
      <c r="E279" s="20" t="s">
        <v>43</v>
      </c>
      <c r="F279" s="20" t="s">
        <v>267</v>
      </c>
      <c r="G279" s="9">
        <v>244</v>
      </c>
      <c r="H279" s="9">
        <v>226</v>
      </c>
      <c r="I279" s="9"/>
      <c r="J279" s="99">
        <v>0</v>
      </c>
      <c r="K279" s="99">
        <v>0</v>
      </c>
      <c r="L279" s="99">
        <v>0</v>
      </c>
      <c r="M279" s="99">
        <v>0</v>
      </c>
      <c r="N279" s="99">
        <f>SUM(J279:M279)</f>
        <v>0</v>
      </c>
      <c r="O279" s="59">
        <v>0</v>
      </c>
      <c r="P279" s="59">
        <v>0</v>
      </c>
    </row>
    <row r="280" spans="1:16" ht="17.25" customHeight="1">
      <c r="A280" s="7"/>
      <c r="B280" s="195" t="s">
        <v>93</v>
      </c>
      <c r="C280" s="9">
        <v>948</v>
      </c>
      <c r="D280" s="9">
        <v>11</v>
      </c>
      <c r="E280" s="20" t="s">
        <v>43</v>
      </c>
      <c r="F280" s="20" t="s">
        <v>267</v>
      </c>
      <c r="G280" s="9">
        <v>244</v>
      </c>
      <c r="H280" s="9">
        <v>296</v>
      </c>
      <c r="I280" s="9"/>
      <c r="J280" s="99">
        <v>0</v>
      </c>
      <c r="K280" s="99">
        <v>0</v>
      </c>
      <c r="L280" s="99">
        <v>0</v>
      </c>
      <c r="M280" s="99">
        <v>0</v>
      </c>
      <c r="N280" s="99">
        <f>SUM(J280:M280)</f>
        <v>0</v>
      </c>
      <c r="O280" s="59">
        <v>0</v>
      </c>
      <c r="P280" s="59">
        <v>0</v>
      </c>
    </row>
    <row r="281" spans="1:16" ht="17.25" customHeight="1">
      <c r="A281" s="7"/>
      <c r="B281" s="195" t="s">
        <v>95</v>
      </c>
      <c r="C281" s="9">
        <v>948</v>
      </c>
      <c r="D281" s="9">
        <v>11</v>
      </c>
      <c r="E281" s="20" t="s">
        <v>43</v>
      </c>
      <c r="F281" s="20" t="s">
        <v>267</v>
      </c>
      <c r="G281" s="9">
        <v>244</v>
      </c>
      <c r="H281" s="9">
        <v>310</v>
      </c>
      <c r="I281" s="9"/>
      <c r="J281" s="99">
        <v>0</v>
      </c>
      <c r="K281" s="99">
        <v>0</v>
      </c>
      <c r="L281" s="99">
        <v>0</v>
      </c>
      <c r="M281" s="99">
        <v>0</v>
      </c>
      <c r="N281" s="99">
        <f>SUM(J281:M281)</f>
        <v>0</v>
      </c>
      <c r="O281" s="59">
        <v>0</v>
      </c>
      <c r="P281" s="59">
        <v>0</v>
      </c>
    </row>
    <row r="282" spans="1:16" ht="17.25" customHeight="1">
      <c r="A282" s="7"/>
      <c r="B282" s="195" t="s">
        <v>97</v>
      </c>
      <c r="C282" s="9">
        <v>948</v>
      </c>
      <c r="D282" s="9">
        <v>11</v>
      </c>
      <c r="E282" s="20" t="s">
        <v>43</v>
      </c>
      <c r="F282" s="20" t="s">
        <v>267</v>
      </c>
      <c r="G282" s="9">
        <v>244</v>
      </c>
      <c r="H282" s="9">
        <v>349</v>
      </c>
      <c r="I282" s="9"/>
      <c r="J282" s="99">
        <v>1000</v>
      </c>
      <c r="K282" s="99">
        <v>2000</v>
      </c>
      <c r="L282" s="99">
        <v>2000</v>
      </c>
      <c r="M282" s="99">
        <v>5000</v>
      </c>
      <c r="N282" s="99">
        <f>SUM(J282:M282)</f>
        <v>10000</v>
      </c>
      <c r="O282" s="59">
        <v>10000</v>
      </c>
      <c r="P282" s="59">
        <v>10000</v>
      </c>
    </row>
    <row r="283" spans="1:16" s="153" customFormat="1" ht="17.25" customHeight="1">
      <c r="A283" s="133"/>
      <c r="B283" s="205" t="s">
        <v>268</v>
      </c>
      <c r="C283" s="133">
        <v>948</v>
      </c>
      <c r="D283" s="133">
        <v>12</v>
      </c>
      <c r="E283" s="58" t="s">
        <v>44</v>
      </c>
      <c r="F283" s="58"/>
      <c r="G283" s="58"/>
      <c r="H283" s="133"/>
      <c r="I283" s="50"/>
      <c r="J283" s="95">
        <f t="shared" ref="J283:P284" si="65">J284</f>
        <v>1600</v>
      </c>
      <c r="K283" s="95">
        <f t="shared" si="65"/>
        <v>1600</v>
      </c>
      <c r="L283" s="95">
        <f t="shared" si="65"/>
        <v>1600</v>
      </c>
      <c r="M283" s="95">
        <f t="shared" si="65"/>
        <v>1600</v>
      </c>
      <c r="N283" s="95">
        <f t="shared" si="65"/>
        <v>6400</v>
      </c>
      <c r="O283" s="96">
        <f t="shared" si="65"/>
        <v>0</v>
      </c>
      <c r="P283" s="96">
        <f t="shared" si="65"/>
        <v>0</v>
      </c>
    </row>
    <row r="284" spans="1:16" ht="17.25" customHeight="1">
      <c r="A284" s="7"/>
      <c r="B284" s="182" t="s">
        <v>269</v>
      </c>
      <c r="C284" s="9">
        <v>948</v>
      </c>
      <c r="D284" s="9">
        <v>12</v>
      </c>
      <c r="E284" s="20" t="s">
        <v>46</v>
      </c>
      <c r="F284" s="20" t="s">
        <v>270</v>
      </c>
      <c r="G284" s="20"/>
      <c r="H284" s="9"/>
      <c r="I284" s="9"/>
      <c r="J284" s="98">
        <f t="shared" si="65"/>
        <v>1600</v>
      </c>
      <c r="K284" s="98">
        <f t="shared" si="65"/>
        <v>1600</v>
      </c>
      <c r="L284" s="98">
        <f t="shared" si="65"/>
        <v>1600</v>
      </c>
      <c r="M284" s="98">
        <f t="shared" si="65"/>
        <v>1600</v>
      </c>
      <c r="N284" s="98">
        <f t="shared" si="65"/>
        <v>6400</v>
      </c>
      <c r="O284" s="59">
        <f t="shared" si="65"/>
        <v>0</v>
      </c>
      <c r="P284" s="59">
        <f t="shared" si="65"/>
        <v>0</v>
      </c>
    </row>
    <row r="285" spans="1:16" ht="17.25" customHeight="1">
      <c r="A285" s="7"/>
      <c r="B285" s="176" t="s">
        <v>189</v>
      </c>
      <c r="C285" s="9">
        <v>948</v>
      </c>
      <c r="D285" s="9">
        <v>12</v>
      </c>
      <c r="E285" s="20" t="s">
        <v>46</v>
      </c>
      <c r="F285" s="20" t="s">
        <v>270</v>
      </c>
      <c r="G285" s="20" t="s">
        <v>76</v>
      </c>
      <c r="H285" s="9"/>
      <c r="I285" s="9"/>
      <c r="J285" s="98">
        <f t="shared" ref="J285:P285" si="66">SUM(J286:J288)</f>
        <v>1600</v>
      </c>
      <c r="K285" s="98">
        <f t="shared" si="66"/>
        <v>1600</v>
      </c>
      <c r="L285" s="98">
        <f t="shared" si="66"/>
        <v>1600</v>
      </c>
      <c r="M285" s="98">
        <f t="shared" si="66"/>
        <v>1600</v>
      </c>
      <c r="N285" s="98">
        <f t="shared" si="66"/>
        <v>6400</v>
      </c>
      <c r="O285" s="59">
        <f t="shared" si="66"/>
        <v>0</v>
      </c>
      <c r="P285" s="59">
        <f t="shared" si="66"/>
        <v>0</v>
      </c>
    </row>
    <row r="286" spans="1:16" ht="17.25" customHeight="1">
      <c r="A286" s="7"/>
      <c r="B286" s="195" t="s">
        <v>89</v>
      </c>
      <c r="C286" s="9">
        <v>948</v>
      </c>
      <c r="D286" s="9">
        <v>12</v>
      </c>
      <c r="E286" s="20" t="s">
        <v>46</v>
      </c>
      <c r="F286" s="20" t="s">
        <v>270</v>
      </c>
      <c r="G286" s="20" t="s">
        <v>84</v>
      </c>
      <c r="H286" s="9">
        <v>225</v>
      </c>
      <c r="I286" s="9"/>
      <c r="J286" s="98">
        <v>600</v>
      </c>
      <c r="K286" s="98">
        <v>600</v>
      </c>
      <c r="L286" s="98">
        <v>600</v>
      </c>
      <c r="M286" s="98">
        <v>600</v>
      </c>
      <c r="N286" s="99">
        <f>SUM(J286:M286)</f>
        <v>2400</v>
      </c>
      <c r="O286" s="59">
        <v>0</v>
      </c>
      <c r="P286" s="59">
        <v>0</v>
      </c>
    </row>
    <row r="287" spans="1:16" ht="17.25" customHeight="1">
      <c r="A287" s="7"/>
      <c r="B287" s="195" t="s">
        <v>95</v>
      </c>
      <c r="C287" s="9">
        <v>948</v>
      </c>
      <c r="D287" s="9">
        <v>12</v>
      </c>
      <c r="E287" s="20" t="s">
        <v>46</v>
      </c>
      <c r="F287" s="20" t="s">
        <v>270</v>
      </c>
      <c r="G287" s="20" t="s">
        <v>84</v>
      </c>
      <c r="H287" s="9">
        <v>310</v>
      </c>
      <c r="I287" s="9"/>
      <c r="J287" s="99">
        <v>0</v>
      </c>
      <c r="K287" s="99">
        <v>0</v>
      </c>
      <c r="L287" s="99">
        <v>0</v>
      </c>
      <c r="M287" s="99">
        <v>0</v>
      </c>
      <c r="N287" s="99">
        <f>SUM(J287:M287)</f>
        <v>0</v>
      </c>
      <c r="O287" s="59">
        <v>0</v>
      </c>
      <c r="P287" s="59">
        <v>0</v>
      </c>
    </row>
    <row r="288" spans="1:16" ht="17.25" customHeight="1">
      <c r="A288" s="7"/>
      <c r="B288" s="195" t="s">
        <v>97</v>
      </c>
      <c r="C288" s="9">
        <v>948</v>
      </c>
      <c r="D288" s="9">
        <v>12</v>
      </c>
      <c r="E288" s="20" t="s">
        <v>46</v>
      </c>
      <c r="F288" s="20" t="s">
        <v>270</v>
      </c>
      <c r="G288" s="20" t="s">
        <v>84</v>
      </c>
      <c r="H288" s="9">
        <v>346</v>
      </c>
      <c r="I288" s="9"/>
      <c r="J288" s="99">
        <v>1000</v>
      </c>
      <c r="K288" s="99">
        <v>1000</v>
      </c>
      <c r="L288" s="99">
        <v>1000</v>
      </c>
      <c r="M288" s="99">
        <v>1000</v>
      </c>
      <c r="N288" s="99">
        <f>SUM(J288:M288)</f>
        <v>4000</v>
      </c>
      <c r="O288" s="59">
        <v>0</v>
      </c>
      <c r="P288" s="59">
        <v>0</v>
      </c>
    </row>
    <row r="289" spans="1:17" ht="17.25" customHeight="1">
      <c r="A289" s="7"/>
      <c r="B289" s="197" t="s">
        <v>271</v>
      </c>
      <c r="C289" s="9"/>
      <c r="D289" s="9"/>
      <c r="E289" s="20"/>
      <c r="F289" s="20"/>
      <c r="G289" s="9"/>
      <c r="H289" s="9"/>
      <c r="I289" s="9"/>
      <c r="J289" s="92">
        <f t="shared" ref="J289:M289" si="67">J283+J276+J274+J228+J219+J171+J163+J147+J139+J133+J112+J105+J94+J79+J74+J66+J25+J17</f>
        <v>2297708.4299999997</v>
      </c>
      <c r="K289" s="92">
        <f t="shared" si="67"/>
        <v>2073981.72</v>
      </c>
      <c r="L289" s="92">
        <f t="shared" si="67"/>
        <v>2435136</v>
      </c>
      <c r="M289" s="92">
        <f t="shared" si="67"/>
        <v>2434764</v>
      </c>
      <c r="N289" s="92">
        <f>N283+N276+N274+N228+N219+N171+N163+N147+N139+N133+N112+N105+N94+N79+N74+N66+N25+N17</f>
        <v>9241590.1499999985</v>
      </c>
      <c r="O289" s="93">
        <f t="shared" ref="O289:U289" si="68">O283+O276+O274+O228+O219+O171+O163+O147+O139+O133+O112+O105+O94+O79+O74+O66+O25+O17</f>
        <v>5840606</v>
      </c>
      <c r="P289" s="93">
        <f t="shared" si="68"/>
        <v>6019298</v>
      </c>
    </row>
    <row r="290" spans="1:17" s="206" customFormat="1" ht="11.25">
      <c r="B290" s="207"/>
      <c r="C290" s="207"/>
      <c r="D290" s="207"/>
      <c r="E290" s="207"/>
      <c r="F290" s="208"/>
      <c r="G290" s="207"/>
      <c r="H290" s="207"/>
      <c r="I290" s="207"/>
      <c r="N290" s="209">
        <v>7206633</v>
      </c>
      <c r="O290" s="206">
        <v>5840606</v>
      </c>
      <c r="P290" s="206">
        <v>6019298</v>
      </c>
    </row>
    <row r="291" spans="1:17" s="206" customFormat="1" ht="11.25">
      <c r="B291" s="207"/>
      <c r="C291" s="207"/>
      <c r="D291" s="207"/>
      <c r="E291" s="207"/>
      <c r="F291" s="208"/>
      <c r="G291" s="207"/>
      <c r="H291" s="207"/>
      <c r="I291" s="207"/>
      <c r="K291" s="209"/>
      <c r="M291" s="206" t="s">
        <v>272</v>
      </c>
      <c r="N291" s="209">
        <f>N290-N289</f>
        <v>-2034957.1499999985</v>
      </c>
      <c r="O291" s="210">
        <f>O290-O289</f>
        <v>0</v>
      </c>
      <c r="P291" s="210">
        <f>P290-P289</f>
        <v>0</v>
      </c>
    </row>
    <row r="292" spans="1:17">
      <c r="B292" s="156" t="s">
        <v>273</v>
      </c>
      <c r="C292" s="156"/>
      <c r="D292" s="156"/>
      <c r="E292" s="156"/>
      <c r="F292" s="157"/>
      <c r="G292" s="156"/>
      <c r="H292" s="156"/>
      <c r="I292" s="158"/>
      <c r="J292" s="159"/>
      <c r="K292" s="159"/>
      <c r="L292" s="159"/>
      <c r="M292" s="159" t="s">
        <v>274</v>
      </c>
      <c r="N292" s="160"/>
      <c r="O292" s="161"/>
      <c r="P292" s="161"/>
      <c r="Q292" s="162"/>
    </row>
    <row r="293" spans="1:17">
      <c r="B293" s="156"/>
      <c r="C293" s="156"/>
      <c r="D293" s="156"/>
      <c r="E293" s="156"/>
      <c r="F293" s="157"/>
      <c r="G293" s="156"/>
      <c r="H293" s="156"/>
      <c r="I293" s="158"/>
      <c r="J293" s="163" t="s">
        <v>275</v>
      </c>
      <c r="K293" s="163"/>
      <c r="L293" s="163" t="s">
        <v>276</v>
      </c>
      <c r="M293" s="163"/>
      <c r="N293" s="164"/>
      <c r="O293" s="165"/>
      <c r="P293" s="165"/>
    </row>
    <row r="294" spans="1:17">
      <c r="B294" s="156"/>
      <c r="C294" s="156"/>
      <c r="D294" s="156"/>
      <c r="E294" s="156"/>
      <c r="F294" s="157"/>
      <c r="G294" s="156"/>
      <c r="H294" s="156"/>
      <c r="I294" s="158"/>
      <c r="J294" s="163"/>
      <c r="K294" s="163"/>
      <c r="L294" s="163"/>
      <c r="M294" s="163"/>
      <c r="N294" s="164"/>
      <c r="O294" s="156"/>
      <c r="P294" s="156"/>
    </row>
    <row r="295" spans="1:17">
      <c r="B295" s="156" t="s">
        <v>277</v>
      </c>
      <c r="C295" s="156"/>
      <c r="D295" s="156"/>
      <c r="E295" s="156"/>
      <c r="F295" s="157"/>
      <c r="G295" s="156"/>
      <c r="H295" s="156"/>
      <c r="I295" s="158"/>
      <c r="J295" s="159"/>
      <c r="K295" s="159"/>
      <c r="L295" s="159"/>
      <c r="M295" s="159" t="s">
        <v>278</v>
      </c>
      <c r="N295" s="166"/>
      <c r="O295" s="159"/>
      <c r="P295" s="159"/>
    </row>
    <row r="296" spans="1:17">
      <c r="B296" s="156" t="s">
        <v>279</v>
      </c>
      <c r="C296" s="156"/>
      <c r="D296" s="156"/>
      <c r="E296" s="156"/>
      <c r="F296" s="157"/>
      <c r="G296" s="156"/>
      <c r="H296" s="156"/>
      <c r="I296" s="158"/>
      <c r="J296" s="163" t="s">
        <v>275</v>
      </c>
      <c r="K296" s="163"/>
      <c r="L296" s="163" t="s">
        <v>276</v>
      </c>
      <c r="M296" s="163"/>
      <c r="N296" s="164"/>
      <c r="O296" s="156"/>
      <c r="P296" s="156"/>
    </row>
    <row r="297" spans="1:17">
      <c r="B297" s="156"/>
      <c r="C297" s="156"/>
      <c r="D297" s="156"/>
      <c r="E297" s="156"/>
      <c r="F297" s="157"/>
      <c r="G297" s="156"/>
      <c r="H297" s="156"/>
      <c r="I297" s="156"/>
      <c r="J297" s="163"/>
      <c r="K297" s="163"/>
      <c r="L297" s="163"/>
      <c r="M297" s="163"/>
      <c r="N297" s="164"/>
      <c r="O297" s="156"/>
      <c r="P297" s="156"/>
    </row>
    <row r="298" spans="1:17">
      <c r="J298" s="155"/>
      <c r="K298" s="155"/>
      <c r="L298" s="155"/>
      <c r="M298" s="155"/>
      <c r="N298" s="154"/>
    </row>
    <row r="301" spans="1:17">
      <c r="J301" s="211">
        <v>2297708.4300000002</v>
      </c>
      <c r="K301" s="211">
        <v>2073981.72</v>
      </c>
      <c r="L301" s="211">
        <v>2435136</v>
      </c>
      <c r="M301" s="211">
        <v>2434764</v>
      </c>
    </row>
    <row r="302" spans="1:17">
      <c r="J302" s="212">
        <f>J289-J301</f>
        <v>0</v>
      </c>
      <c r="K302" s="212">
        <f t="shared" ref="K302:M302" si="69">K289-K301</f>
        <v>0</v>
      </c>
      <c r="L302" s="212">
        <f t="shared" si="69"/>
        <v>0</v>
      </c>
      <c r="M302" s="212">
        <f t="shared" si="69"/>
        <v>0</v>
      </c>
    </row>
  </sheetData>
  <mergeCells count="2">
    <mergeCell ref="C7:K7"/>
    <mergeCell ref="J9:N9"/>
  </mergeCells>
  <pageMargins left="0.15748031496062992" right="0.15748031496062992" top="0.15748031496062992" bottom="0.15748031496062992" header="0.15748031496062992" footer="0.15748031496062992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2021-08-18T20:27:01Z</dcterms:modified>
</cp:coreProperties>
</file>