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0\Исполнение\3 кв\"/>
    </mc:Choice>
  </mc:AlternateContent>
  <bookViews>
    <workbookView xWindow="0" yWindow="120" windowWidth="15480" windowHeight="9240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I109" i="1" l="1"/>
  <c r="H109" i="1"/>
  <c r="I93" i="1" l="1"/>
  <c r="I15" i="1"/>
  <c r="H93" i="1"/>
  <c r="I89" i="1"/>
  <c r="H89" i="1"/>
  <c r="H17" i="1"/>
  <c r="H15" i="1"/>
  <c r="I64" i="1" l="1"/>
  <c r="H88" i="1" l="1"/>
  <c r="J91" i="1"/>
  <c r="I88" i="1"/>
  <c r="I45" i="1"/>
  <c r="I87" i="1" l="1"/>
  <c r="I7" i="1"/>
  <c r="I10" i="1"/>
  <c r="I9" i="1" s="1"/>
  <c r="I8" i="1" s="1"/>
  <c r="I14" i="1"/>
  <c r="I13" i="1" s="1"/>
  <c r="I19" i="1"/>
  <c r="I18" i="1" s="1"/>
  <c r="I21" i="1"/>
  <c r="I25" i="1"/>
  <c r="I24" i="1" s="1"/>
  <c r="I31" i="1"/>
  <c r="I30" i="1" s="1"/>
  <c r="I29" i="1" s="1"/>
  <c r="I33" i="1"/>
  <c r="I39" i="1"/>
  <c r="I38" i="1" s="1"/>
  <c r="I37" i="1" s="1"/>
  <c r="I36" i="1" s="1"/>
  <c r="I43" i="1"/>
  <c r="I48" i="1"/>
  <c r="I47" i="1" s="1"/>
  <c r="I50" i="1"/>
  <c r="I55" i="1"/>
  <c r="I54" i="1" s="1"/>
  <c r="I57" i="1"/>
  <c r="I61" i="1"/>
  <c r="I60" i="1" s="1"/>
  <c r="I65" i="1"/>
  <c r="I67" i="1"/>
  <c r="I69" i="1"/>
  <c r="I71" i="1"/>
  <c r="I73" i="1"/>
  <c r="I83" i="1"/>
  <c r="I92" i="1"/>
  <c r="I96" i="1"/>
  <c r="I95" i="1" s="1"/>
  <c r="I98" i="1"/>
  <c r="I104" i="1"/>
  <c r="I103" i="1" s="1"/>
  <c r="I102" i="1" s="1"/>
  <c r="I101" i="1" s="1"/>
  <c r="I107" i="1"/>
  <c r="I106" i="1" s="1"/>
  <c r="H107" i="1"/>
  <c r="H106" i="1" s="1"/>
  <c r="H104" i="1"/>
  <c r="H103" i="1" s="1"/>
  <c r="H102" i="1" s="1"/>
  <c r="H101" i="1" s="1"/>
  <c r="H98" i="1"/>
  <c r="H96" i="1"/>
  <c r="H95" i="1" s="1"/>
  <c r="H92" i="1"/>
  <c r="H87" i="1" s="1"/>
  <c r="H83" i="1"/>
  <c r="H81" i="1"/>
  <c r="H73" i="1"/>
  <c r="H71" i="1"/>
  <c r="H69" i="1"/>
  <c r="H67" i="1"/>
  <c r="H65" i="1"/>
  <c r="H64" i="1"/>
  <c r="H61" i="1"/>
  <c r="H60" i="1" s="1"/>
  <c r="H57" i="1"/>
  <c r="H56" i="1"/>
  <c r="H55" i="1" s="1"/>
  <c r="H54" i="1" s="1"/>
  <c r="H50" i="1"/>
  <c r="H48" i="1"/>
  <c r="H47" i="1" s="1"/>
  <c r="H46" i="1"/>
  <c r="H45" i="1" s="1"/>
  <c r="H43" i="1"/>
  <c r="H39" i="1"/>
  <c r="H38" i="1" s="1"/>
  <c r="H37" i="1" s="1"/>
  <c r="H36" i="1" s="1"/>
  <c r="H33" i="1"/>
  <c r="H31" i="1"/>
  <c r="H30" i="1" s="1"/>
  <c r="H29" i="1" s="1"/>
  <c r="H26" i="1"/>
  <c r="H25" i="1" s="1"/>
  <c r="H24" i="1" s="1"/>
  <c r="H22" i="1"/>
  <c r="H21" i="1" s="1"/>
  <c r="H19" i="1"/>
  <c r="H18" i="1" s="1"/>
  <c r="H10" i="1"/>
  <c r="H9" i="1" s="1"/>
  <c r="H8" i="1" s="1"/>
  <c r="H42" i="1" l="1"/>
  <c r="I42" i="1"/>
  <c r="H75" i="1"/>
  <c r="H63" i="1" s="1"/>
  <c r="H53" i="1"/>
  <c r="H52" i="1" s="1"/>
  <c r="I80" i="1"/>
  <c r="I79" i="1" s="1"/>
  <c r="I86" i="1"/>
  <c r="I85" i="1" s="1"/>
  <c r="H14" i="1"/>
  <c r="H13" i="1" s="1"/>
  <c r="H12" i="1" s="1"/>
  <c r="I53" i="1"/>
  <c r="I52" i="1" s="1"/>
  <c r="H80" i="1"/>
  <c r="H79" i="1" s="1"/>
  <c r="H86" i="1"/>
  <c r="H85" i="1" s="1"/>
  <c r="I75" i="1"/>
  <c r="I12" i="1"/>
  <c r="H7" i="1"/>
  <c r="I63" i="1" l="1"/>
  <c r="J63" i="1" s="1"/>
  <c r="H59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7" i="1"/>
  <c r="I59" i="1" l="1"/>
  <c r="J109" i="1" s="1"/>
  <c r="J59" i="1" l="1"/>
</calcChain>
</file>

<file path=xl/sharedStrings.xml><?xml version="1.0" encoding="utf-8"?>
<sst xmlns="http://schemas.openxmlformats.org/spreadsheetml/2006/main" count="479" uniqueCount="139">
  <si>
    <t>тыс. руб.</t>
  </si>
  <si>
    <t>Наименование</t>
  </si>
  <si>
    <t>Раздел</t>
  </si>
  <si>
    <t>Подраздел</t>
  </si>
  <si>
    <t>ЦСР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</si>
  <si>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</si>
  <si>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</si>
  <si>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</si>
  <si>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</si>
  <si>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</si>
  <si>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</si>
  <si>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03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</si>
  <si>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</si>
  <si>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</si>
  <si>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</si>
  <si>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</si>
  <si>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</si>
  <si>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</si>
  <si>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</si>
  <si>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</si>
  <si>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07</t>
  </si>
  <si>
    <t>Обеспечение деятельности подведомственных учреждений</t>
  </si>
  <si>
    <t>09</t>
  </si>
  <si>
    <t>08</t>
  </si>
  <si>
    <t>10</t>
  </si>
  <si>
    <t>11</t>
  </si>
  <si>
    <t>ВСЕГО</t>
  </si>
  <si>
    <t>500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</si>
  <si>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</si>
  <si>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</si>
  <si>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</si>
  <si>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</si>
  <si>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</si>
  <si>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</si>
  <si>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</si>
  <si>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</si>
  <si>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</si>
  <si>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</si>
  <si>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Иные межбюджетные трансферты</t>
  </si>
  <si>
    <t>00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</si>
  <si>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</si>
  <si>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</si>
  <si>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</si>
  <si>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</si>
  <si>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Культура, кинематография</t>
  </si>
  <si>
    <t>Культура</t>
  </si>
  <si>
    <t xml:space="preserve">Физическая культура </t>
  </si>
  <si>
    <t>Защита населения и территории от чрезвычайных ситуаций природного и техногенного характера</t>
  </si>
  <si>
    <t>Дорожное хозяйство (дорожные фонды)</t>
  </si>
  <si>
    <t>Дома культуры, клубы</t>
  </si>
  <si>
    <t>Поддержка дорожного хозяйства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</si>
  <si>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</si>
  <si>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Мероприятия в области физической культуры и спорта</t>
  </si>
  <si>
    <t xml:space="preserve">Непрогаммные направления обеспечения деятельности муниципальных органов.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</si>
  <si>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</si>
  <si>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100</t>
  </si>
  <si>
    <t>Обеспечение деятельности муниципальных органов</t>
  </si>
  <si>
    <t>Закупка товаров, работ и услуг для государственных (муниципальных) нужд.</t>
  </si>
  <si>
    <t>200</t>
  </si>
  <si>
    <t xml:space="preserve">Непрогаммные расходы муниципальных органов. </t>
  </si>
  <si>
    <t>800</t>
  </si>
  <si>
    <t>Иные бюджетные ассигнования</t>
  </si>
  <si>
    <t>Межбюджетные трансферты</t>
  </si>
  <si>
    <t>Обеспечение деятельности подведомственных учреждений. Клубы.</t>
  </si>
  <si>
    <t>Обеспечение деятельности подведомственных учреждений. Библиотеки.</t>
  </si>
  <si>
    <t>Субвенция на административную комиссию</t>
  </si>
  <si>
    <t>Субвенция на осуществление первичного воинского учета на территориях, где отсутствуют военные комиссариаты</t>
  </si>
  <si>
    <t>Закупка товаров, работ и услуг для государственных (муниципальных) нужд</t>
  </si>
  <si>
    <t>Средства массовой информации</t>
  </si>
  <si>
    <t>Периодическая печать и издательство</t>
  </si>
  <si>
    <t>Глава Перекопского сельского поселения</t>
  </si>
  <si>
    <t>С.Г. Кудрин</t>
  </si>
  <si>
    <t>Муниципальная  программа "Старшее поколение"</t>
  </si>
  <si>
    <t>90000000 000</t>
  </si>
  <si>
    <t>9000000 030</t>
  </si>
  <si>
    <t>9000000 010</t>
  </si>
  <si>
    <t>9907000 010</t>
  </si>
  <si>
    <t>9900000000</t>
  </si>
  <si>
    <t>0300000 050</t>
  </si>
  <si>
    <t>0300001 010</t>
  </si>
  <si>
    <t>0300001 020</t>
  </si>
  <si>
    <t>0300001 030</t>
  </si>
  <si>
    <t>0300001 040</t>
  </si>
  <si>
    <t>9900000 140</t>
  </si>
  <si>
    <t>9900000 150</t>
  </si>
  <si>
    <t>0500001 010</t>
  </si>
  <si>
    <t>0600001 000</t>
  </si>
  <si>
    <t>0700001 000</t>
  </si>
  <si>
    <t>9900000 180</t>
  </si>
  <si>
    <t>9900051180</t>
  </si>
  <si>
    <t>0300100070</t>
  </si>
  <si>
    <t>9908000020</t>
  </si>
  <si>
    <t>0100001000</t>
  </si>
  <si>
    <t>0300000050</t>
  </si>
  <si>
    <t>0200001000</t>
  </si>
  <si>
    <t>0400001000</t>
  </si>
  <si>
    <t>Вед</t>
  </si>
  <si>
    <t>880</t>
  </si>
  <si>
    <t>Муниципальная  программа по благоустройству</t>
  </si>
  <si>
    <t>0300001 000</t>
  </si>
  <si>
    <t>Проведение выборов</t>
  </si>
  <si>
    <t xml:space="preserve">01 </t>
  </si>
  <si>
    <t>0200000000</t>
  </si>
  <si>
    <t>9000070010</t>
  </si>
  <si>
    <t>Муниципальная программа "Информатизация Перекопского сельского поселения на 2019-21гг"</t>
  </si>
  <si>
    <t>0800001 000</t>
  </si>
  <si>
    <t>Социальная политика, пенсии</t>
  </si>
  <si>
    <t>9900000190</t>
  </si>
  <si>
    <t>0100002000</t>
  </si>
  <si>
    <t>0100005000</t>
  </si>
  <si>
    <t>14</t>
  </si>
  <si>
    <t>%исполнения</t>
  </si>
  <si>
    <t>Налоги, пошлины, взносы</t>
  </si>
  <si>
    <t>9907000010</t>
  </si>
  <si>
    <t>9907000020</t>
  </si>
  <si>
    <t>9900080020</t>
  </si>
  <si>
    <t>Муниципальная программа "Материально-техническое обеспечение деятельности органов местного самоуправления"</t>
  </si>
  <si>
    <t>08000002000</t>
  </si>
  <si>
    <t>МП Пожарная безопасность</t>
  </si>
  <si>
    <t>МП"Профилактика терроризма и экстремизма В Перекопском сп на 2020-2022гг</t>
  </si>
  <si>
    <t>0100004000</t>
  </si>
  <si>
    <t>Программа комплексного развития транспортной инфраструктуры дорожного хозяйства на территории Перекопского СП 2018-2030гг.</t>
  </si>
  <si>
    <t>Муниципальная программа "Энергосбережение и повышение энергитичнской эффективности"</t>
  </si>
  <si>
    <t>0100003100</t>
  </si>
  <si>
    <t>Прочие расходы по благоустройству поселения, непрограммные расходы</t>
  </si>
  <si>
    <t>0100003000</t>
  </si>
  <si>
    <t xml:space="preserve">Молодежная политика </t>
  </si>
  <si>
    <t>Муниципальная программа "Военно-патриотическое воспитание несовершеннолетних и молодежи"</t>
  </si>
  <si>
    <t>0400002000</t>
  </si>
  <si>
    <t>Муниципальная программа "Молодежь Перекопского сельского поселения на 2020-2022годы"</t>
  </si>
  <si>
    <t>Передаваемые полномочия Клетского МР по решению вопросов местного значения по соглашению от 15.01.2020г. на содержание мест захоронений</t>
  </si>
  <si>
    <t>9900000323</t>
  </si>
  <si>
    <t>исп.3 кв.</t>
  </si>
  <si>
    <t>Исполнение бюджетных ассигнований по разделам и подразделам, целевым статьям и видам расходов классификации расходов бюджета поселения за 9 месяцев 2020 год</t>
  </si>
  <si>
    <t>244</t>
  </si>
  <si>
    <t>5</t>
  </si>
  <si>
    <t>№</t>
  </si>
  <si>
    <t>Муниципальная  программа "Физическая культура и спорт"</t>
  </si>
  <si>
    <t>Муниципальная программа Развитие культуры "Праздники"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</si>
</sst>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Arial Cyr"/>
      <charset val="204"/>
    </font>
    <font>
      <b/>
      <sz val="9"/>
      <color indexed="8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Arial Rounded MT Bold"/>
      <family val="2"/>
    </font>
    <font>
      <sz val="9"/>
      <name val="Times New Roman"/>
      <family val="1"/>
      <charset val="204"/>
    </font>
    <font>
      <i/>
      <sz val="9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10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ill="1" applyBorder="1"/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0" borderId="0" xfId="0" applyFont="1"/>
    <xf numFmtId="0" fontId="4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5" fillId="0" borderId="1" xfId="0" applyFont="1" applyFill="1" applyBorder="1"/>
    <xf numFmtId="0" fontId="16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19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topLeftCell="A58" zoomScaleNormal="100" workbookViewId="0">
      <selection activeCell="L103" sqref="L103"/>
    </sheetView>
  </sheetViews>
  <sheetFormatPr defaultRowHeight="12.75" x14ac:dyDescent="0.2"/>
  <cols>
    <col min="1" max="1" width="4" style="1" customWidth="1"/>
    <col min="2" max="2" width="44.5703125" style="1" customWidth="1"/>
    <col min="3" max="3" width="7.85546875" style="1" hidden="1" customWidth="1"/>
    <col min="4" max="4" width="8.42578125" style="1" customWidth="1"/>
    <col min="5" max="5" width="8.42578125" style="16" customWidth="1"/>
    <col min="6" max="6" width="13" style="1" customWidth="1"/>
    <col min="7" max="7" width="7.28515625" style="1" customWidth="1"/>
    <col min="8" max="8" width="11.140625" style="1" bestFit="1" customWidth="1"/>
    <col min="9" max="9" width="13.140625" style="1" customWidth="1"/>
    <col min="10" max="10" width="10.85546875" style="1" customWidth="1"/>
    <col min="11" max="16384" width="9.140625" style="1"/>
  </cols>
  <sheetData>
    <row r="1" spans="1:10" x14ac:dyDescent="0.2">
      <c r="G1" s="27"/>
    </row>
    <row r="2" spans="1:10" ht="6" customHeight="1" x14ac:dyDescent="0.2">
      <c r="D2" s="55"/>
      <c r="E2" s="55"/>
      <c r="F2" s="55"/>
      <c r="G2" s="55"/>
    </row>
    <row r="3" spans="1:10" ht="32.25" customHeight="1" x14ac:dyDescent="0.2">
      <c r="B3" s="56" t="s">
        <v>133</v>
      </c>
      <c r="C3" s="56"/>
      <c r="D3" s="56"/>
      <c r="E3" s="56"/>
      <c r="F3" s="56"/>
      <c r="G3" s="56"/>
      <c r="H3" s="56"/>
      <c r="I3" s="56"/>
      <c r="J3" s="56"/>
    </row>
    <row r="4" spans="1:10" ht="15.75" customHeight="1" x14ac:dyDescent="0.2">
      <c r="G4" s="27" t="s">
        <v>0</v>
      </c>
    </row>
    <row r="5" spans="1:10" ht="35.25" customHeight="1" x14ac:dyDescent="0.2">
      <c r="A5" s="26" t="s">
        <v>136</v>
      </c>
      <c r="B5" s="2" t="s">
        <v>1</v>
      </c>
      <c r="C5" s="2" t="s">
        <v>96</v>
      </c>
      <c r="D5" s="2" t="s">
        <v>2</v>
      </c>
      <c r="E5" s="2" t="s">
        <v>3</v>
      </c>
      <c r="F5" s="18" t="s">
        <v>4</v>
      </c>
      <c r="G5" s="2" t="s">
        <v>5</v>
      </c>
      <c r="H5" s="2">
        <v>2020</v>
      </c>
      <c r="I5" s="2" t="s">
        <v>132</v>
      </c>
      <c r="J5" s="2" t="s">
        <v>111</v>
      </c>
    </row>
    <row r="6" spans="1:10" x14ac:dyDescent="0.2">
      <c r="A6" s="58">
        <v>1</v>
      </c>
      <c r="B6" s="3">
        <v>2</v>
      </c>
      <c r="C6" s="3">
        <v>2</v>
      </c>
      <c r="D6" s="3">
        <v>3</v>
      </c>
      <c r="E6" s="3">
        <v>4</v>
      </c>
      <c r="F6" s="19" t="s">
        <v>135</v>
      </c>
      <c r="G6" s="3">
        <v>6</v>
      </c>
      <c r="H6" s="3">
        <v>7</v>
      </c>
      <c r="I6" s="3">
        <v>8</v>
      </c>
      <c r="J6" s="3">
        <v>9</v>
      </c>
    </row>
    <row r="7" spans="1:10" ht="15" hidden="1" customHeight="1" x14ac:dyDescent="0.2">
      <c r="A7" s="57"/>
      <c r="B7" s="46" t="s">
        <v>6</v>
      </c>
      <c r="C7" s="28">
        <v>948</v>
      </c>
      <c r="D7" s="4" t="s">
        <v>7</v>
      </c>
      <c r="E7" s="5"/>
      <c r="F7" s="20"/>
      <c r="G7" s="5"/>
      <c r="H7" s="29">
        <f>H11+H15+H16+H20+H27+H28+H32+H35+H34+H17</f>
        <v>3644.404</v>
      </c>
      <c r="I7" s="29">
        <f>I11+I15+I16+I20+I27+I28+I32+I35+I34+I17</f>
        <v>2095.6169999999997</v>
      </c>
      <c r="J7" s="30">
        <f>I7/H7*100</f>
        <v>57.502324111157812</v>
      </c>
    </row>
    <row r="8" spans="1:10" ht="39" hidden="1" customHeight="1" x14ac:dyDescent="0.2">
      <c r="A8" s="57"/>
      <c r="B8" s="47" t="s">
        <v>8</v>
      </c>
      <c r="C8" s="31">
        <v>948</v>
      </c>
      <c r="D8" s="4" t="s">
        <v>7</v>
      </c>
      <c r="E8" s="4" t="s">
        <v>9</v>
      </c>
      <c r="F8" s="18"/>
      <c r="G8" s="4"/>
      <c r="H8" s="29">
        <f t="shared" ref="H8:I10" si="0">H9</f>
        <v>718.17499999999995</v>
      </c>
      <c r="I8" s="29">
        <f t="shared" si="0"/>
        <v>360.84800000000001</v>
      </c>
      <c r="J8" s="30">
        <f t="shared" ref="J8:J59" si="1">I8/H8*100</f>
        <v>50.245135238625693</v>
      </c>
    </row>
    <row r="9" spans="1:10" ht="26.25" hidden="1" customHeight="1" x14ac:dyDescent="0.2">
      <c r="A9" s="57"/>
      <c r="B9" s="47" t="s">
        <v>53</v>
      </c>
      <c r="C9" s="31">
        <v>948</v>
      </c>
      <c r="D9" s="4" t="s">
        <v>7</v>
      </c>
      <c r="E9" s="4" t="s">
        <v>9</v>
      </c>
      <c r="F9" s="18" t="s">
        <v>73</v>
      </c>
      <c r="G9" s="4"/>
      <c r="H9" s="29">
        <f t="shared" si="0"/>
        <v>718.17499999999995</v>
      </c>
      <c r="I9" s="29">
        <f t="shared" si="0"/>
        <v>360.84800000000001</v>
      </c>
      <c r="J9" s="30">
        <f t="shared" si="1"/>
        <v>50.245135238625693</v>
      </c>
    </row>
    <row r="10" spans="1:10" ht="12.75" hidden="1" customHeight="1" x14ac:dyDescent="0.2">
      <c r="A10" s="57"/>
      <c r="B10" s="48" t="s">
        <v>10</v>
      </c>
      <c r="C10" s="32">
        <v>948</v>
      </c>
      <c r="D10" s="5" t="s">
        <v>7</v>
      </c>
      <c r="E10" s="5" t="s">
        <v>9</v>
      </c>
      <c r="F10" s="20" t="s">
        <v>74</v>
      </c>
      <c r="G10" s="5"/>
      <c r="H10" s="33">
        <f t="shared" si="0"/>
        <v>718.17499999999995</v>
      </c>
      <c r="I10" s="33">
        <f t="shared" si="0"/>
        <v>360.84800000000001</v>
      </c>
      <c r="J10" s="30">
        <f t="shared" si="1"/>
        <v>50.245135238625693</v>
      </c>
    </row>
    <row r="11" spans="1:10" ht="45.75" hidden="1" customHeight="1" x14ac:dyDescent="0.2">
      <c r="A11" s="57"/>
      <c r="B11" s="48" t="s">
        <v>54</v>
      </c>
      <c r="C11" s="32">
        <v>948</v>
      </c>
      <c r="D11" s="5" t="s">
        <v>7</v>
      </c>
      <c r="E11" s="5" t="s">
        <v>9</v>
      </c>
      <c r="F11" s="20" t="s">
        <v>74</v>
      </c>
      <c r="G11" s="5" t="s">
        <v>55</v>
      </c>
      <c r="H11" s="33">
        <v>718.17499999999995</v>
      </c>
      <c r="I11" s="33">
        <v>360.84800000000001</v>
      </c>
      <c r="J11" s="30">
        <f t="shared" si="1"/>
        <v>50.245135238625693</v>
      </c>
    </row>
    <row r="12" spans="1:10" ht="42.75" hidden="1" customHeight="1" x14ac:dyDescent="0.2">
      <c r="A12" s="57"/>
      <c r="B12" s="49" t="s">
        <v>51</v>
      </c>
      <c r="C12" s="32">
        <v>948</v>
      </c>
      <c r="D12" s="4" t="s">
        <v>7</v>
      </c>
      <c r="E12" s="4" t="s">
        <v>12</v>
      </c>
      <c r="F12" s="18"/>
      <c r="G12" s="4"/>
      <c r="H12" s="29">
        <f>H13+H18+H21</f>
        <v>2202.3000000000002</v>
      </c>
      <c r="I12" s="29">
        <f>I13+I18+I21</f>
        <v>1287.33</v>
      </c>
      <c r="J12" s="30">
        <f t="shared" si="1"/>
        <v>58.453889115924248</v>
      </c>
    </row>
    <row r="13" spans="1:10" ht="24" hidden="1" x14ac:dyDescent="0.2">
      <c r="A13" s="57"/>
      <c r="B13" s="49" t="s">
        <v>53</v>
      </c>
      <c r="C13" s="32">
        <v>948</v>
      </c>
      <c r="D13" s="4" t="s">
        <v>7</v>
      </c>
      <c r="E13" s="4" t="s">
        <v>12</v>
      </c>
      <c r="F13" s="18" t="s">
        <v>73</v>
      </c>
      <c r="G13" s="4"/>
      <c r="H13" s="29">
        <f>H14</f>
        <v>2198.6000000000004</v>
      </c>
      <c r="I13" s="29">
        <f>I14</f>
        <v>1287.33</v>
      </c>
      <c r="J13" s="30">
        <f t="shared" si="1"/>
        <v>58.552260529427805</v>
      </c>
    </row>
    <row r="14" spans="1:10" ht="28.5" hidden="1" customHeight="1" x14ac:dyDescent="0.2">
      <c r="A14" s="57"/>
      <c r="B14" s="49" t="s">
        <v>56</v>
      </c>
      <c r="C14" s="32">
        <v>948</v>
      </c>
      <c r="D14" s="4" t="s">
        <v>7</v>
      </c>
      <c r="E14" s="4" t="s">
        <v>12</v>
      </c>
      <c r="F14" s="18" t="s">
        <v>75</v>
      </c>
      <c r="G14" s="4"/>
      <c r="H14" s="29">
        <f>H15+H16+H17</f>
        <v>2198.6000000000004</v>
      </c>
      <c r="I14" s="29">
        <f>I15+I16+I17</f>
        <v>1287.33</v>
      </c>
      <c r="J14" s="30">
        <f t="shared" si="1"/>
        <v>58.552260529427805</v>
      </c>
    </row>
    <row r="15" spans="1:10" ht="68.25" hidden="1" customHeight="1" x14ac:dyDescent="0.2">
      <c r="A15" s="57"/>
      <c r="B15" s="48" t="s">
        <v>54</v>
      </c>
      <c r="C15" s="32">
        <v>948</v>
      </c>
      <c r="D15" s="6" t="s">
        <v>7</v>
      </c>
      <c r="E15" s="6" t="s">
        <v>12</v>
      </c>
      <c r="F15" s="21" t="s">
        <v>75</v>
      </c>
      <c r="G15" s="6" t="s">
        <v>55</v>
      </c>
      <c r="H15" s="35">
        <f>1546.996+7.7+486.92</f>
        <v>2041.6160000000002</v>
      </c>
      <c r="I15" s="35">
        <f>947.204+2.7+264.031</f>
        <v>1213.9349999999999</v>
      </c>
      <c r="J15" s="30">
        <f t="shared" si="1"/>
        <v>59.459516383100443</v>
      </c>
    </row>
    <row r="16" spans="1:10" ht="27.75" hidden="1" customHeight="1" x14ac:dyDescent="0.2">
      <c r="A16" s="57"/>
      <c r="B16" s="48" t="s">
        <v>57</v>
      </c>
      <c r="C16" s="32">
        <v>948</v>
      </c>
      <c r="D16" s="6" t="s">
        <v>7</v>
      </c>
      <c r="E16" s="6" t="s">
        <v>12</v>
      </c>
      <c r="F16" s="21" t="s">
        <v>75</v>
      </c>
      <c r="G16" s="6" t="s">
        <v>58</v>
      </c>
      <c r="H16" s="35">
        <v>153.47499999999999</v>
      </c>
      <c r="I16" s="35">
        <v>71.8</v>
      </c>
      <c r="J16" s="30">
        <f t="shared" si="1"/>
        <v>46.782863658576318</v>
      </c>
    </row>
    <row r="17" spans="1:10" ht="27.75" hidden="1" customHeight="1" x14ac:dyDescent="0.2">
      <c r="A17" s="57"/>
      <c r="B17" s="48" t="s">
        <v>112</v>
      </c>
      <c r="C17" s="32"/>
      <c r="D17" s="6" t="s">
        <v>7</v>
      </c>
      <c r="E17" s="6" t="s">
        <v>12</v>
      </c>
      <c r="F17" s="21" t="s">
        <v>75</v>
      </c>
      <c r="G17" s="6" t="s">
        <v>60</v>
      </c>
      <c r="H17" s="35">
        <f>1.59+1.919</f>
        <v>3.5090000000000003</v>
      </c>
      <c r="I17" s="35">
        <v>1.595</v>
      </c>
      <c r="J17" s="30">
        <f t="shared" si="1"/>
        <v>45.454545454545446</v>
      </c>
    </row>
    <row r="18" spans="1:10" ht="18.75" hidden="1" customHeight="1" x14ac:dyDescent="0.2">
      <c r="A18" s="57"/>
      <c r="B18" s="47" t="s">
        <v>59</v>
      </c>
      <c r="C18" s="32">
        <v>948</v>
      </c>
      <c r="D18" s="4" t="s">
        <v>7</v>
      </c>
      <c r="E18" s="4" t="s">
        <v>12</v>
      </c>
      <c r="F18" s="18"/>
      <c r="G18" s="4"/>
      <c r="H18" s="29">
        <f t="shared" ref="H18:I19" si="2">H19</f>
        <v>3.7</v>
      </c>
      <c r="I18" s="29">
        <f t="shared" si="2"/>
        <v>0</v>
      </c>
      <c r="J18" s="30">
        <f t="shared" si="1"/>
        <v>0</v>
      </c>
    </row>
    <row r="19" spans="1:10" ht="27.75" hidden="1" customHeight="1" x14ac:dyDescent="0.2">
      <c r="A19" s="57"/>
      <c r="B19" s="47" t="s">
        <v>65</v>
      </c>
      <c r="C19" s="32">
        <v>948</v>
      </c>
      <c r="D19" s="4" t="s">
        <v>7</v>
      </c>
      <c r="E19" s="4" t="s">
        <v>12</v>
      </c>
      <c r="F19" s="18" t="s">
        <v>103</v>
      </c>
      <c r="G19" s="4"/>
      <c r="H19" s="29">
        <f t="shared" si="2"/>
        <v>3.7</v>
      </c>
      <c r="I19" s="29">
        <f t="shared" si="2"/>
        <v>0</v>
      </c>
      <c r="J19" s="30">
        <f t="shared" si="1"/>
        <v>0</v>
      </c>
    </row>
    <row r="20" spans="1:10" ht="26.25" hidden="1" customHeight="1" x14ac:dyDescent="0.2">
      <c r="A20" s="57"/>
      <c r="B20" s="48" t="s">
        <v>57</v>
      </c>
      <c r="C20" s="32">
        <v>948</v>
      </c>
      <c r="D20" s="6" t="s">
        <v>7</v>
      </c>
      <c r="E20" s="6" t="s">
        <v>12</v>
      </c>
      <c r="F20" s="21" t="s">
        <v>103</v>
      </c>
      <c r="G20" s="6" t="s">
        <v>58</v>
      </c>
      <c r="H20" s="35">
        <v>3.7</v>
      </c>
      <c r="I20" s="35">
        <v>0</v>
      </c>
      <c r="J20" s="30">
        <f t="shared" si="1"/>
        <v>0</v>
      </c>
    </row>
    <row r="21" spans="1:10" ht="27.75" hidden="1" customHeight="1" x14ac:dyDescent="0.2">
      <c r="A21" s="57"/>
      <c r="B21" s="49" t="s">
        <v>62</v>
      </c>
      <c r="C21" s="32">
        <v>948</v>
      </c>
      <c r="D21" s="4" t="s">
        <v>7</v>
      </c>
      <c r="E21" s="4" t="s">
        <v>12</v>
      </c>
      <c r="F21" s="21" t="s">
        <v>113</v>
      </c>
      <c r="G21" s="4"/>
      <c r="H21" s="29">
        <f t="shared" ref="H21:I22" si="3">H22</f>
        <v>0</v>
      </c>
      <c r="I21" s="29">
        <f t="shared" si="3"/>
        <v>0</v>
      </c>
      <c r="J21" s="30" t="e">
        <f t="shared" si="1"/>
        <v>#DIV/0!</v>
      </c>
    </row>
    <row r="22" spans="1:10" ht="27.75" hidden="1" customHeight="1" x14ac:dyDescent="0.2">
      <c r="A22" s="57"/>
      <c r="B22" s="49" t="s">
        <v>62</v>
      </c>
      <c r="C22" s="32">
        <v>948</v>
      </c>
      <c r="D22" s="6" t="s">
        <v>7</v>
      </c>
      <c r="E22" s="6" t="s">
        <v>12</v>
      </c>
      <c r="F22" s="21" t="s">
        <v>76</v>
      </c>
      <c r="G22" s="6" t="s">
        <v>60</v>
      </c>
      <c r="H22" s="35">
        <f t="shared" si="3"/>
        <v>0</v>
      </c>
      <c r="I22" s="35">
        <v>0</v>
      </c>
      <c r="J22" s="30" t="e">
        <f t="shared" si="1"/>
        <v>#DIV/0!</v>
      </c>
    </row>
    <row r="23" spans="1:10" ht="33" hidden="1" customHeight="1" x14ac:dyDescent="0.2">
      <c r="A23" s="57"/>
      <c r="B23" s="49" t="s">
        <v>62</v>
      </c>
      <c r="C23" s="32">
        <v>948</v>
      </c>
      <c r="D23" s="6" t="s">
        <v>7</v>
      </c>
      <c r="E23" s="6" t="s">
        <v>12</v>
      </c>
      <c r="F23" s="21" t="s">
        <v>113</v>
      </c>
      <c r="G23" s="6" t="s">
        <v>27</v>
      </c>
      <c r="H23" s="35">
        <v>0</v>
      </c>
      <c r="I23" s="35">
        <v>0</v>
      </c>
      <c r="J23" s="30" t="e">
        <f t="shared" si="1"/>
        <v>#DIV/0!</v>
      </c>
    </row>
    <row r="24" spans="1:10" ht="36" hidden="1" x14ac:dyDescent="0.2">
      <c r="A24" s="57"/>
      <c r="B24" s="49" t="s">
        <v>41</v>
      </c>
      <c r="C24" s="32">
        <v>948</v>
      </c>
      <c r="D24" s="4" t="s">
        <v>7</v>
      </c>
      <c r="E24" s="4" t="s">
        <v>42</v>
      </c>
      <c r="F24" s="18"/>
      <c r="G24" s="4"/>
      <c r="H24" s="29">
        <f t="shared" ref="H24:I26" si="4">H25</f>
        <v>19.928999999999998</v>
      </c>
      <c r="I24" s="29">
        <f t="shared" si="4"/>
        <v>0</v>
      </c>
      <c r="J24" s="30">
        <f t="shared" si="1"/>
        <v>0</v>
      </c>
    </row>
    <row r="25" spans="1:10" hidden="1" x14ac:dyDescent="0.2">
      <c r="A25" s="57"/>
      <c r="B25" s="47" t="s">
        <v>59</v>
      </c>
      <c r="C25" s="32">
        <v>948</v>
      </c>
      <c r="D25" s="4" t="s">
        <v>7</v>
      </c>
      <c r="E25" s="4" t="s">
        <v>42</v>
      </c>
      <c r="F25" s="18" t="s">
        <v>77</v>
      </c>
      <c r="G25" s="5"/>
      <c r="H25" s="33">
        <f t="shared" si="4"/>
        <v>19.928999999999998</v>
      </c>
      <c r="I25" s="33">
        <f t="shared" si="4"/>
        <v>0</v>
      </c>
      <c r="J25" s="30">
        <f t="shared" si="1"/>
        <v>0</v>
      </c>
    </row>
    <row r="26" spans="1:10" hidden="1" x14ac:dyDescent="0.2">
      <c r="A26" s="57"/>
      <c r="B26" s="48" t="s">
        <v>38</v>
      </c>
      <c r="C26" s="32">
        <v>948</v>
      </c>
      <c r="D26" s="5" t="s">
        <v>7</v>
      </c>
      <c r="E26" s="5" t="s">
        <v>42</v>
      </c>
      <c r="F26" s="20" t="s">
        <v>114</v>
      </c>
      <c r="G26" s="5"/>
      <c r="H26" s="33">
        <f t="shared" si="4"/>
        <v>19.928999999999998</v>
      </c>
      <c r="I26" s="33">
        <v>0</v>
      </c>
      <c r="J26" s="30">
        <f t="shared" si="1"/>
        <v>0</v>
      </c>
    </row>
    <row r="27" spans="1:10" hidden="1" x14ac:dyDescent="0.2">
      <c r="A27" s="57"/>
      <c r="B27" s="48" t="s">
        <v>62</v>
      </c>
      <c r="C27" s="32">
        <v>948</v>
      </c>
      <c r="D27" s="5" t="s">
        <v>7</v>
      </c>
      <c r="E27" s="5" t="s">
        <v>42</v>
      </c>
      <c r="F27" s="20" t="s">
        <v>114</v>
      </c>
      <c r="G27" s="5" t="s">
        <v>27</v>
      </c>
      <c r="H27" s="33">
        <v>19.928999999999998</v>
      </c>
      <c r="I27" s="33">
        <v>9.9649999999999999</v>
      </c>
      <c r="J27" s="30">
        <f t="shared" si="1"/>
        <v>50.002508906618502</v>
      </c>
    </row>
    <row r="28" spans="1:10" hidden="1" x14ac:dyDescent="0.2">
      <c r="A28" s="57"/>
      <c r="B28" s="49" t="s">
        <v>100</v>
      </c>
      <c r="C28" s="34"/>
      <c r="D28" s="4" t="s">
        <v>101</v>
      </c>
      <c r="E28" s="4" t="s">
        <v>20</v>
      </c>
      <c r="F28" s="18" t="s">
        <v>102</v>
      </c>
      <c r="G28" s="4" t="s">
        <v>97</v>
      </c>
      <c r="H28" s="29">
        <v>0</v>
      </c>
      <c r="I28" s="29">
        <v>0</v>
      </c>
      <c r="J28" s="30" t="e">
        <f t="shared" si="1"/>
        <v>#DIV/0!</v>
      </c>
    </row>
    <row r="29" spans="1:10" hidden="1" x14ac:dyDescent="0.2">
      <c r="A29" s="57"/>
      <c r="B29" s="49" t="s">
        <v>14</v>
      </c>
      <c r="C29" s="32">
        <v>948</v>
      </c>
      <c r="D29" s="4" t="s">
        <v>7</v>
      </c>
      <c r="E29" s="4" t="s">
        <v>25</v>
      </c>
      <c r="F29" s="18"/>
      <c r="G29" s="4"/>
      <c r="H29" s="29">
        <f t="shared" ref="H29:I31" si="5">H30</f>
        <v>3</v>
      </c>
      <c r="I29" s="29">
        <f t="shared" si="5"/>
        <v>0</v>
      </c>
      <c r="J29" s="30">
        <f t="shared" si="1"/>
        <v>0</v>
      </c>
    </row>
    <row r="30" spans="1:10" ht="14.25" hidden="1" customHeight="1" x14ac:dyDescent="0.2">
      <c r="A30" s="57"/>
      <c r="B30" s="47" t="s">
        <v>59</v>
      </c>
      <c r="C30" s="32">
        <v>948</v>
      </c>
      <c r="D30" s="4" t="s">
        <v>7</v>
      </c>
      <c r="E30" s="4" t="s">
        <v>25</v>
      </c>
      <c r="F30" s="18" t="s">
        <v>77</v>
      </c>
      <c r="G30" s="4"/>
      <c r="H30" s="29">
        <f t="shared" si="5"/>
        <v>3</v>
      </c>
      <c r="I30" s="29">
        <f t="shared" si="5"/>
        <v>0</v>
      </c>
      <c r="J30" s="30">
        <f t="shared" si="1"/>
        <v>0</v>
      </c>
    </row>
    <row r="31" spans="1:10" hidden="1" x14ac:dyDescent="0.2">
      <c r="A31" s="57"/>
      <c r="B31" s="48" t="s">
        <v>28</v>
      </c>
      <c r="C31" s="32">
        <v>948</v>
      </c>
      <c r="D31" s="5" t="s">
        <v>7</v>
      </c>
      <c r="E31" s="5" t="s">
        <v>25</v>
      </c>
      <c r="F31" s="20" t="s">
        <v>115</v>
      </c>
      <c r="G31" s="5"/>
      <c r="H31" s="33">
        <f t="shared" si="5"/>
        <v>3</v>
      </c>
      <c r="I31" s="33">
        <f t="shared" si="5"/>
        <v>0</v>
      </c>
      <c r="J31" s="30">
        <f t="shared" si="1"/>
        <v>0</v>
      </c>
    </row>
    <row r="32" spans="1:10" hidden="1" x14ac:dyDescent="0.2">
      <c r="A32" s="57"/>
      <c r="B32" s="48" t="s">
        <v>61</v>
      </c>
      <c r="C32" s="32">
        <v>948</v>
      </c>
      <c r="D32" s="5" t="s">
        <v>7</v>
      </c>
      <c r="E32" s="5" t="s">
        <v>25</v>
      </c>
      <c r="F32" s="20" t="s">
        <v>91</v>
      </c>
      <c r="G32" s="5" t="s">
        <v>60</v>
      </c>
      <c r="H32" s="33">
        <v>3</v>
      </c>
      <c r="I32" s="33">
        <v>0</v>
      </c>
      <c r="J32" s="30">
        <f t="shared" si="1"/>
        <v>0</v>
      </c>
    </row>
    <row r="33" spans="1:10" hidden="1" x14ac:dyDescent="0.2">
      <c r="A33" s="57"/>
      <c r="B33" s="49" t="s">
        <v>15</v>
      </c>
      <c r="C33" s="32">
        <v>948</v>
      </c>
      <c r="D33" s="4" t="s">
        <v>7</v>
      </c>
      <c r="E33" s="4" t="s">
        <v>43</v>
      </c>
      <c r="F33" s="18"/>
      <c r="G33" s="4"/>
      <c r="H33" s="29">
        <f>SUM(H34:H35)</f>
        <v>701</v>
      </c>
      <c r="I33" s="29">
        <f>SUM(I34:I35)</f>
        <v>437.47399999999999</v>
      </c>
      <c r="J33" s="30">
        <f t="shared" si="1"/>
        <v>62.407132667617695</v>
      </c>
    </row>
    <row r="34" spans="1:10" ht="36" x14ac:dyDescent="0.2">
      <c r="A34" s="57">
        <v>1</v>
      </c>
      <c r="B34" s="47" t="s">
        <v>116</v>
      </c>
      <c r="C34" s="32"/>
      <c r="D34" s="6" t="s">
        <v>7</v>
      </c>
      <c r="E34" s="6" t="s">
        <v>43</v>
      </c>
      <c r="F34" s="21" t="s">
        <v>117</v>
      </c>
      <c r="G34" s="6" t="s">
        <v>134</v>
      </c>
      <c r="H34" s="35">
        <v>370</v>
      </c>
      <c r="I34" s="35">
        <v>188.53399999999999</v>
      </c>
      <c r="J34" s="30">
        <f t="shared" si="1"/>
        <v>50.95513513513513</v>
      </c>
    </row>
    <row r="35" spans="1:10" ht="24" x14ac:dyDescent="0.2">
      <c r="A35" s="57">
        <v>2</v>
      </c>
      <c r="B35" s="47" t="s">
        <v>104</v>
      </c>
      <c r="C35" s="32">
        <v>948</v>
      </c>
      <c r="D35" s="6" t="s">
        <v>7</v>
      </c>
      <c r="E35" s="6" t="s">
        <v>43</v>
      </c>
      <c r="F35" s="21" t="s">
        <v>105</v>
      </c>
      <c r="G35" s="6" t="s">
        <v>134</v>
      </c>
      <c r="H35" s="35">
        <v>331</v>
      </c>
      <c r="I35" s="35">
        <v>248.94</v>
      </c>
      <c r="J35" s="30">
        <f t="shared" si="1"/>
        <v>75.208459214501516</v>
      </c>
    </row>
    <row r="36" spans="1:10" ht="25.5" hidden="1" customHeight="1" x14ac:dyDescent="0.2">
      <c r="A36" s="57"/>
      <c r="B36" s="49" t="s">
        <v>29</v>
      </c>
      <c r="C36" s="32">
        <v>948</v>
      </c>
      <c r="D36" s="4" t="s">
        <v>9</v>
      </c>
      <c r="E36" s="4"/>
      <c r="F36" s="18"/>
      <c r="G36" s="6" t="s">
        <v>134</v>
      </c>
      <c r="H36" s="29">
        <f t="shared" ref="H36:I38" si="6">H37</f>
        <v>75.900000000000006</v>
      </c>
      <c r="I36" s="29">
        <f t="shared" si="6"/>
        <v>40.847000000000001</v>
      </c>
      <c r="J36" s="30">
        <f t="shared" si="1"/>
        <v>53.816864295125164</v>
      </c>
    </row>
    <row r="37" spans="1:10" hidden="1" x14ac:dyDescent="0.2">
      <c r="A37" s="57"/>
      <c r="B37" s="49" t="s">
        <v>30</v>
      </c>
      <c r="C37" s="32">
        <v>948</v>
      </c>
      <c r="D37" s="4" t="s">
        <v>9</v>
      </c>
      <c r="E37" s="4" t="s">
        <v>11</v>
      </c>
      <c r="F37" s="18"/>
      <c r="G37" s="6" t="s">
        <v>134</v>
      </c>
      <c r="H37" s="29">
        <f t="shared" si="6"/>
        <v>75.900000000000006</v>
      </c>
      <c r="I37" s="29">
        <f t="shared" si="6"/>
        <v>40.847000000000001</v>
      </c>
      <c r="J37" s="30">
        <f t="shared" si="1"/>
        <v>53.816864295125164</v>
      </c>
    </row>
    <row r="38" spans="1:10" hidden="1" x14ac:dyDescent="0.2">
      <c r="A38" s="57"/>
      <c r="B38" s="47" t="s">
        <v>59</v>
      </c>
      <c r="C38" s="32">
        <v>948</v>
      </c>
      <c r="D38" s="4" t="s">
        <v>9</v>
      </c>
      <c r="E38" s="4" t="s">
        <v>11</v>
      </c>
      <c r="F38" s="18" t="s">
        <v>77</v>
      </c>
      <c r="G38" s="6" t="s">
        <v>134</v>
      </c>
      <c r="H38" s="29">
        <f t="shared" si="6"/>
        <v>75.900000000000006</v>
      </c>
      <c r="I38" s="29">
        <f t="shared" si="6"/>
        <v>40.847000000000001</v>
      </c>
      <c r="J38" s="30">
        <f t="shared" si="1"/>
        <v>53.816864295125164</v>
      </c>
    </row>
    <row r="39" spans="1:10" ht="36" hidden="1" x14ac:dyDescent="0.2">
      <c r="A39" s="57"/>
      <c r="B39" s="48" t="s">
        <v>66</v>
      </c>
      <c r="C39" s="32">
        <v>948</v>
      </c>
      <c r="D39" s="5" t="s">
        <v>9</v>
      </c>
      <c r="E39" s="5" t="s">
        <v>11</v>
      </c>
      <c r="F39" s="20" t="s">
        <v>89</v>
      </c>
      <c r="G39" s="6" t="s">
        <v>134</v>
      </c>
      <c r="H39" s="33">
        <f>H40+H41</f>
        <v>75.900000000000006</v>
      </c>
      <c r="I39" s="33">
        <f>I40+I41</f>
        <v>40.847000000000001</v>
      </c>
      <c r="J39" s="30">
        <f t="shared" si="1"/>
        <v>53.816864295125164</v>
      </c>
    </row>
    <row r="40" spans="1:10" ht="27" hidden="1" customHeight="1" x14ac:dyDescent="0.2">
      <c r="A40" s="57"/>
      <c r="B40" s="48" t="s">
        <v>54</v>
      </c>
      <c r="C40" s="32">
        <v>948</v>
      </c>
      <c r="D40" s="5" t="s">
        <v>9</v>
      </c>
      <c r="E40" s="5" t="s">
        <v>11</v>
      </c>
      <c r="F40" s="20" t="s">
        <v>89</v>
      </c>
      <c r="G40" s="6" t="s">
        <v>134</v>
      </c>
      <c r="H40" s="33">
        <v>74.102000000000004</v>
      </c>
      <c r="I40" s="33">
        <v>40.847000000000001</v>
      </c>
      <c r="J40" s="30">
        <f t="shared" si="1"/>
        <v>55.122668753879786</v>
      </c>
    </row>
    <row r="41" spans="1:10" ht="18.75" hidden="1" customHeight="1" x14ac:dyDescent="0.2">
      <c r="A41" s="57"/>
      <c r="B41" s="48" t="s">
        <v>57</v>
      </c>
      <c r="C41" s="32">
        <v>948</v>
      </c>
      <c r="D41" s="5" t="s">
        <v>9</v>
      </c>
      <c r="E41" s="5" t="s">
        <v>11</v>
      </c>
      <c r="F41" s="20" t="s">
        <v>89</v>
      </c>
      <c r="G41" s="6" t="s">
        <v>134</v>
      </c>
      <c r="H41" s="33">
        <v>1.798</v>
      </c>
      <c r="I41" s="33">
        <v>0</v>
      </c>
      <c r="J41" s="30">
        <f t="shared" si="1"/>
        <v>0</v>
      </c>
    </row>
    <row r="42" spans="1:10" ht="26.25" hidden="1" customHeight="1" x14ac:dyDescent="0.2">
      <c r="A42" s="57"/>
      <c r="B42" s="49" t="s">
        <v>16</v>
      </c>
      <c r="C42" s="32">
        <v>948</v>
      </c>
      <c r="D42" s="4" t="s">
        <v>11</v>
      </c>
      <c r="E42" s="4" t="s">
        <v>39</v>
      </c>
      <c r="F42" s="20"/>
      <c r="G42" s="6" t="s">
        <v>134</v>
      </c>
      <c r="H42" s="29">
        <f>H43+H45+H50</f>
        <v>352.75200000000001</v>
      </c>
      <c r="I42" s="29">
        <f>I43+I45+I50</f>
        <v>33.804000000000002</v>
      </c>
      <c r="J42" s="30">
        <f t="shared" si="1"/>
        <v>9.5829364539393111</v>
      </c>
    </row>
    <row r="43" spans="1:10" ht="35.25" hidden="1" customHeight="1" x14ac:dyDescent="0.2">
      <c r="A43" s="57"/>
      <c r="B43" s="47" t="s">
        <v>59</v>
      </c>
      <c r="C43" s="32">
        <v>948</v>
      </c>
      <c r="D43" s="4" t="s">
        <v>11</v>
      </c>
      <c r="E43" s="4" t="s">
        <v>22</v>
      </c>
      <c r="F43" s="18" t="s">
        <v>92</v>
      </c>
      <c r="G43" s="6" t="s">
        <v>134</v>
      </c>
      <c r="H43" s="29">
        <f>H44</f>
        <v>30</v>
      </c>
      <c r="I43" s="29">
        <f>I44</f>
        <v>0</v>
      </c>
      <c r="J43" s="30">
        <f t="shared" si="1"/>
        <v>0</v>
      </c>
    </row>
    <row r="44" spans="1:10" ht="24" hidden="1" x14ac:dyDescent="0.2">
      <c r="A44" s="57"/>
      <c r="B44" s="48" t="s">
        <v>47</v>
      </c>
      <c r="C44" s="32">
        <v>948</v>
      </c>
      <c r="D44" s="5" t="s">
        <v>11</v>
      </c>
      <c r="E44" s="5" t="s">
        <v>22</v>
      </c>
      <c r="F44" s="21" t="s">
        <v>92</v>
      </c>
      <c r="G44" s="6" t="s">
        <v>134</v>
      </c>
      <c r="H44" s="33">
        <v>30</v>
      </c>
      <c r="I44" s="33">
        <v>0</v>
      </c>
      <c r="J44" s="30">
        <f t="shared" si="1"/>
        <v>0</v>
      </c>
    </row>
    <row r="45" spans="1:10" ht="15" hidden="1" x14ac:dyDescent="0.25">
      <c r="A45" s="57"/>
      <c r="B45" s="49" t="s">
        <v>31</v>
      </c>
      <c r="C45" s="32">
        <v>948</v>
      </c>
      <c r="D45" s="7" t="s">
        <v>11</v>
      </c>
      <c r="E45" s="7" t="s">
        <v>24</v>
      </c>
      <c r="F45" s="18"/>
      <c r="G45" s="6" t="s">
        <v>134</v>
      </c>
      <c r="H45" s="33">
        <f>H46+H49</f>
        <v>321.75200000000001</v>
      </c>
      <c r="I45" s="33">
        <f>I46+I49</f>
        <v>33.804000000000002</v>
      </c>
      <c r="J45" s="30">
        <f t="shared" si="1"/>
        <v>10.506228399512668</v>
      </c>
    </row>
    <row r="46" spans="1:10" ht="24" hidden="1" x14ac:dyDescent="0.2">
      <c r="A46" s="57"/>
      <c r="B46" s="50" t="s">
        <v>67</v>
      </c>
      <c r="C46" s="32">
        <v>948</v>
      </c>
      <c r="D46" s="36" t="s">
        <v>11</v>
      </c>
      <c r="E46" s="36" t="s">
        <v>24</v>
      </c>
      <c r="F46" s="21" t="s">
        <v>108</v>
      </c>
      <c r="G46" s="6" t="s">
        <v>134</v>
      </c>
      <c r="H46" s="33">
        <f>41.752+250</f>
        <v>291.75200000000001</v>
      </c>
      <c r="I46" s="33">
        <v>25.744</v>
      </c>
      <c r="J46" s="30">
        <f t="shared" si="1"/>
        <v>8.8239326551317561</v>
      </c>
    </row>
    <row r="47" spans="1:10" ht="15" hidden="1" x14ac:dyDescent="0.25">
      <c r="A47" s="57"/>
      <c r="B47" s="51" t="s">
        <v>118</v>
      </c>
      <c r="C47" s="32">
        <v>948</v>
      </c>
      <c r="D47" s="4" t="s">
        <v>11</v>
      </c>
      <c r="E47" s="4" t="s">
        <v>24</v>
      </c>
      <c r="F47" s="22" t="s">
        <v>90</v>
      </c>
      <c r="G47" s="6" t="s">
        <v>134</v>
      </c>
      <c r="H47" s="29">
        <f>H48</f>
        <v>30</v>
      </c>
      <c r="I47" s="29">
        <f>I48</f>
        <v>8.06</v>
      </c>
      <c r="J47" s="30">
        <f t="shared" si="1"/>
        <v>26.866666666666667</v>
      </c>
    </row>
    <row r="48" spans="1:10" ht="24" hidden="1" x14ac:dyDescent="0.25">
      <c r="A48" s="57"/>
      <c r="B48" s="48" t="s">
        <v>21</v>
      </c>
      <c r="C48" s="32">
        <v>948</v>
      </c>
      <c r="D48" s="5" t="s">
        <v>11</v>
      </c>
      <c r="E48" s="5" t="s">
        <v>24</v>
      </c>
      <c r="F48" s="23" t="s">
        <v>90</v>
      </c>
      <c r="G48" s="6" t="s">
        <v>134</v>
      </c>
      <c r="H48" s="33">
        <f t="shared" ref="H48:I50" si="7">H49</f>
        <v>30</v>
      </c>
      <c r="I48" s="33">
        <f t="shared" si="7"/>
        <v>8.06</v>
      </c>
      <c r="J48" s="30">
        <f t="shared" si="1"/>
        <v>26.866666666666667</v>
      </c>
    </row>
    <row r="49" spans="1:10" ht="19.5" customHeight="1" x14ac:dyDescent="0.25">
      <c r="A49" s="57">
        <v>3</v>
      </c>
      <c r="B49" s="51" t="s">
        <v>118</v>
      </c>
      <c r="C49" s="32">
        <v>948</v>
      </c>
      <c r="D49" s="5" t="s">
        <v>11</v>
      </c>
      <c r="E49" s="5" t="s">
        <v>24</v>
      </c>
      <c r="F49" s="23" t="s">
        <v>90</v>
      </c>
      <c r="G49" s="6" t="s">
        <v>134</v>
      </c>
      <c r="H49" s="33">
        <v>30</v>
      </c>
      <c r="I49" s="33">
        <v>8.06</v>
      </c>
      <c r="J49" s="30">
        <f t="shared" si="1"/>
        <v>26.866666666666667</v>
      </c>
    </row>
    <row r="50" spans="1:10" ht="30" hidden="1" customHeight="1" x14ac:dyDescent="0.25">
      <c r="A50" s="57"/>
      <c r="B50" s="48" t="s">
        <v>119</v>
      </c>
      <c r="C50" s="32">
        <v>948</v>
      </c>
      <c r="D50" s="5" t="s">
        <v>11</v>
      </c>
      <c r="E50" s="5" t="s">
        <v>110</v>
      </c>
      <c r="F50" s="23" t="s">
        <v>120</v>
      </c>
      <c r="G50" s="6" t="s">
        <v>134</v>
      </c>
      <c r="H50" s="33">
        <f t="shared" si="7"/>
        <v>1</v>
      </c>
      <c r="I50" s="33">
        <f t="shared" si="7"/>
        <v>0</v>
      </c>
      <c r="J50" s="30">
        <f t="shared" si="1"/>
        <v>0</v>
      </c>
    </row>
    <row r="51" spans="1:10" ht="25.5" customHeight="1" x14ac:dyDescent="0.25">
      <c r="A51" s="57">
        <v>4</v>
      </c>
      <c r="B51" s="49" t="s">
        <v>119</v>
      </c>
      <c r="C51" s="32">
        <v>948</v>
      </c>
      <c r="D51" s="5" t="s">
        <v>11</v>
      </c>
      <c r="E51" s="5" t="s">
        <v>110</v>
      </c>
      <c r="F51" s="23" t="s">
        <v>120</v>
      </c>
      <c r="G51" s="6" t="s">
        <v>134</v>
      </c>
      <c r="H51" s="33">
        <v>1</v>
      </c>
      <c r="I51" s="33">
        <v>0</v>
      </c>
      <c r="J51" s="30">
        <f t="shared" si="1"/>
        <v>0</v>
      </c>
    </row>
    <row r="52" spans="1:10" hidden="1" x14ac:dyDescent="0.2">
      <c r="A52" s="57"/>
      <c r="B52" s="49" t="s">
        <v>17</v>
      </c>
      <c r="C52" s="32">
        <v>948</v>
      </c>
      <c r="D52" s="4" t="s">
        <v>12</v>
      </c>
      <c r="E52" s="4" t="s">
        <v>39</v>
      </c>
      <c r="F52" s="18"/>
      <c r="G52" s="6" t="s">
        <v>134</v>
      </c>
      <c r="H52" s="29">
        <f>H53</f>
        <v>862.11799999999994</v>
      </c>
      <c r="I52" s="29">
        <f>I53</f>
        <v>560</v>
      </c>
      <c r="J52" s="30"/>
    </row>
    <row r="53" spans="1:10" ht="28.5" hidden="1" customHeight="1" x14ac:dyDescent="0.2">
      <c r="A53" s="57"/>
      <c r="B53" s="49" t="s">
        <v>48</v>
      </c>
      <c r="C53" s="32">
        <v>948</v>
      </c>
      <c r="D53" s="4" t="s">
        <v>12</v>
      </c>
      <c r="E53" s="4" t="s">
        <v>22</v>
      </c>
      <c r="F53" s="18"/>
      <c r="G53" s="6" t="s">
        <v>134</v>
      </c>
      <c r="H53" s="29">
        <f>H54+H57</f>
        <v>862.11799999999994</v>
      </c>
      <c r="I53" s="29">
        <f>I54+I57</f>
        <v>560</v>
      </c>
      <c r="J53" s="30">
        <f t="shared" si="1"/>
        <v>64.95630528535537</v>
      </c>
    </row>
    <row r="54" spans="1:10" hidden="1" x14ac:dyDescent="0.2">
      <c r="A54" s="57"/>
      <c r="B54" s="47" t="s">
        <v>59</v>
      </c>
      <c r="C54" s="32">
        <v>948</v>
      </c>
      <c r="D54" s="4" t="s">
        <v>12</v>
      </c>
      <c r="E54" s="4" t="s">
        <v>22</v>
      </c>
      <c r="F54" s="18" t="s">
        <v>93</v>
      </c>
      <c r="G54" s="6" t="s">
        <v>134</v>
      </c>
      <c r="H54" s="29">
        <f t="shared" ref="H54:I55" si="8">H55</f>
        <v>852.11799999999994</v>
      </c>
      <c r="I54" s="29">
        <f t="shared" si="8"/>
        <v>560</v>
      </c>
      <c r="J54" s="30">
        <f t="shared" si="1"/>
        <v>65.718597659009674</v>
      </c>
    </row>
    <row r="55" spans="1:10" hidden="1" x14ac:dyDescent="0.2">
      <c r="A55" s="57"/>
      <c r="B55" s="49" t="s">
        <v>50</v>
      </c>
      <c r="C55" s="32">
        <v>948</v>
      </c>
      <c r="D55" s="5" t="s">
        <v>12</v>
      </c>
      <c r="E55" s="5" t="s">
        <v>22</v>
      </c>
      <c r="F55" s="21" t="s">
        <v>78</v>
      </c>
      <c r="G55" s="6" t="s">
        <v>134</v>
      </c>
      <c r="H55" s="33">
        <f t="shared" si="8"/>
        <v>852.11799999999994</v>
      </c>
      <c r="I55" s="33">
        <f t="shared" si="8"/>
        <v>560</v>
      </c>
      <c r="J55" s="30">
        <f t="shared" si="1"/>
        <v>65.718597659009674</v>
      </c>
    </row>
    <row r="56" spans="1:10" ht="24" hidden="1" x14ac:dyDescent="0.2">
      <c r="A56" s="57"/>
      <c r="B56" s="49" t="s">
        <v>57</v>
      </c>
      <c r="C56" s="32">
        <v>948</v>
      </c>
      <c r="D56" s="5" t="s">
        <v>12</v>
      </c>
      <c r="E56" s="5" t="s">
        <v>22</v>
      </c>
      <c r="F56" s="21" t="s">
        <v>78</v>
      </c>
      <c r="G56" s="6" t="s">
        <v>134</v>
      </c>
      <c r="H56" s="33">
        <f>447.852+404.266</f>
        <v>852.11799999999994</v>
      </c>
      <c r="I56" s="33">
        <v>560</v>
      </c>
      <c r="J56" s="30">
        <f t="shared" si="1"/>
        <v>65.718597659009674</v>
      </c>
    </row>
    <row r="57" spans="1:10" ht="36" hidden="1" x14ac:dyDescent="0.2">
      <c r="A57" s="57"/>
      <c r="B57" s="49" t="s">
        <v>121</v>
      </c>
      <c r="C57" s="32">
        <v>948</v>
      </c>
      <c r="D57" s="6" t="s">
        <v>12</v>
      </c>
      <c r="E57" s="6" t="s">
        <v>22</v>
      </c>
      <c r="F57" s="21" t="s">
        <v>109</v>
      </c>
      <c r="G57" s="6" t="s">
        <v>134</v>
      </c>
      <c r="H57" s="35">
        <f>H58</f>
        <v>10</v>
      </c>
      <c r="I57" s="35">
        <f>I58</f>
        <v>0</v>
      </c>
      <c r="J57" s="30">
        <f t="shared" si="1"/>
        <v>0</v>
      </c>
    </row>
    <row r="58" spans="1:10" ht="36" x14ac:dyDescent="0.2">
      <c r="A58" s="57">
        <v>5</v>
      </c>
      <c r="B58" s="49" t="s">
        <v>121</v>
      </c>
      <c r="C58" s="32">
        <v>948</v>
      </c>
      <c r="D58" s="5" t="s">
        <v>12</v>
      </c>
      <c r="E58" s="5" t="s">
        <v>22</v>
      </c>
      <c r="F58" s="20" t="s">
        <v>109</v>
      </c>
      <c r="G58" s="6" t="s">
        <v>134</v>
      </c>
      <c r="H58" s="35">
        <v>10</v>
      </c>
      <c r="I58" s="35">
        <v>0</v>
      </c>
      <c r="J58" s="30">
        <f t="shared" si="1"/>
        <v>0</v>
      </c>
    </row>
    <row r="59" spans="1:10" hidden="1" x14ac:dyDescent="0.2">
      <c r="A59" s="57"/>
      <c r="B59" s="49" t="s">
        <v>18</v>
      </c>
      <c r="C59" s="32">
        <v>948</v>
      </c>
      <c r="D59" s="4" t="s">
        <v>13</v>
      </c>
      <c r="E59" s="4"/>
      <c r="F59" s="18"/>
      <c r="G59" s="6" t="s">
        <v>134</v>
      </c>
      <c r="H59" s="29">
        <f>H60+H63</f>
        <v>1924.3079999999998</v>
      </c>
      <c r="I59" s="29">
        <f>I60+I63</f>
        <v>692.26199999999983</v>
      </c>
      <c r="J59" s="30">
        <f t="shared" si="1"/>
        <v>35.97459450358258</v>
      </c>
    </row>
    <row r="60" spans="1:10" ht="15" hidden="1" customHeight="1" x14ac:dyDescent="0.2">
      <c r="A60" s="57"/>
      <c r="B60" s="49" t="s">
        <v>32</v>
      </c>
      <c r="C60" s="32">
        <v>948</v>
      </c>
      <c r="D60" s="4" t="s">
        <v>13</v>
      </c>
      <c r="E60" s="4" t="s">
        <v>9</v>
      </c>
      <c r="F60" s="18"/>
      <c r="G60" s="6" t="s">
        <v>134</v>
      </c>
      <c r="H60" s="29">
        <f>H61</f>
        <v>70.396000000000001</v>
      </c>
      <c r="I60" s="29">
        <f>I61</f>
        <v>51.396000000000001</v>
      </c>
      <c r="J60" s="30">
        <f t="shared" ref="J60:J108" si="9">I60/H60*100</f>
        <v>73.009830103983191</v>
      </c>
    </row>
    <row r="61" spans="1:10" ht="15" hidden="1" x14ac:dyDescent="0.25">
      <c r="A61" s="57"/>
      <c r="B61" s="47" t="s">
        <v>59</v>
      </c>
      <c r="C61" s="32">
        <v>948</v>
      </c>
      <c r="D61" s="7" t="s">
        <v>13</v>
      </c>
      <c r="E61" s="8" t="s">
        <v>9</v>
      </c>
      <c r="F61" s="22" t="s">
        <v>94</v>
      </c>
      <c r="G61" s="6" t="s">
        <v>134</v>
      </c>
      <c r="H61" s="29">
        <f>H62</f>
        <v>70.396000000000001</v>
      </c>
      <c r="I61" s="29">
        <f>I62</f>
        <v>51.396000000000001</v>
      </c>
      <c r="J61" s="30">
        <f t="shared" si="9"/>
        <v>73.009830103983191</v>
      </c>
    </row>
    <row r="62" spans="1:10" ht="24" hidden="1" x14ac:dyDescent="0.2">
      <c r="A62" s="57"/>
      <c r="B62" s="52" t="s">
        <v>57</v>
      </c>
      <c r="C62" s="32">
        <v>948</v>
      </c>
      <c r="D62" s="37" t="s">
        <v>13</v>
      </c>
      <c r="E62" s="38" t="s">
        <v>9</v>
      </c>
      <c r="F62" s="39" t="s">
        <v>94</v>
      </c>
      <c r="G62" s="6" t="s">
        <v>134</v>
      </c>
      <c r="H62" s="33">
        <v>70.396000000000001</v>
      </c>
      <c r="I62" s="33">
        <v>51.396000000000001</v>
      </c>
      <c r="J62" s="30">
        <f t="shared" si="9"/>
        <v>73.009830103983191</v>
      </c>
    </row>
    <row r="63" spans="1:10" hidden="1" x14ac:dyDescent="0.2">
      <c r="A63" s="57"/>
      <c r="B63" s="49" t="s">
        <v>33</v>
      </c>
      <c r="C63" s="32">
        <v>948</v>
      </c>
      <c r="D63" s="4" t="s">
        <v>13</v>
      </c>
      <c r="E63" s="4" t="s">
        <v>11</v>
      </c>
      <c r="F63" s="18"/>
      <c r="G63" s="6" t="s">
        <v>134</v>
      </c>
      <c r="H63" s="29">
        <f>H64+H73+H75+H78</f>
        <v>1853.9119999999998</v>
      </c>
      <c r="I63" s="29">
        <f>I64+I73+I75+I78</f>
        <v>640.86599999999987</v>
      </c>
      <c r="J63" s="30">
        <f t="shared" si="9"/>
        <v>34.568307449328763</v>
      </c>
    </row>
    <row r="64" spans="1:10" x14ac:dyDescent="0.2">
      <c r="A64" s="57">
        <v>6</v>
      </c>
      <c r="B64" s="49" t="s">
        <v>98</v>
      </c>
      <c r="C64" s="32">
        <v>948</v>
      </c>
      <c r="D64" s="4" t="s">
        <v>13</v>
      </c>
      <c r="E64" s="4" t="s">
        <v>11</v>
      </c>
      <c r="F64" s="18" t="s">
        <v>99</v>
      </c>
      <c r="G64" s="6" t="s">
        <v>134</v>
      </c>
      <c r="H64" s="29">
        <f>H66+H68+H70+H72</f>
        <v>313.35000000000002</v>
      </c>
      <c r="I64" s="29">
        <f>I66+I68+I70+I72</f>
        <v>236.61399999999998</v>
      </c>
      <c r="J64" s="30">
        <f t="shared" si="9"/>
        <v>75.511089835647027</v>
      </c>
    </row>
    <row r="65" spans="1:10" x14ac:dyDescent="0.2">
      <c r="A65" s="57"/>
      <c r="B65" s="61" t="s">
        <v>34</v>
      </c>
      <c r="C65" s="32">
        <v>948</v>
      </c>
      <c r="D65" s="62" t="s">
        <v>13</v>
      </c>
      <c r="E65" s="62" t="s">
        <v>11</v>
      </c>
      <c r="F65" s="63" t="s">
        <v>79</v>
      </c>
      <c r="G65" s="62" t="s">
        <v>134</v>
      </c>
      <c r="H65" s="64">
        <f>H66</f>
        <v>130.19999999999999</v>
      </c>
      <c r="I65" s="64">
        <f>I66</f>
        <v>109.20099999999999</v>
      </c>
      <c r="J65" s="65">
        <f t="shared" si="9"/>
        <v>83.871735791090629</v>
      </c>
    </row>
    <row r="66" spans="1:10" ht="24" hidden="1" x14ac:dyDescent="0.2">
      <c r="A66" s="57"/>
      <c r="B66" s="61" t="s">
        <v>57</v>
      </c>
      <c r="C66" s="32">
        <v>948</v>
      </c>
      <c r="D66" s="62" t="s">
        <v>13</v>
      </c>
      <c r="E66" s="62" t="s">
        <v>11</v>
      </c>
      <c r="F66" s="63" t="s">
        <v>79</v>
      </c>
      <c r="G66" s="62" t="s">
        <v>134</v>
      </c>
      <c r="H66" s="64">
        <v>130.19999999999999</v>
      </c>
      <c r="I66" s="64">
        <v>109.20099999999999</v>
      </c>
      <c r="J66" s="65">
        <f t="shared" si="9"/>
        <v>83.871735791090629</v>
      </c>
    </row>
    <row r="67" spans="1:10" x14ac:dyDescent="0.2">
      <c r="A67" s="57"/>
      <c r="B67" s="61" t="s">
        <v>35</v>
      </c>
      <c r="C67" s="32">
        <v>948</v>
      </c>
      <c r="D67" s="62" t="s">
        <v>13</v>
      </c>
      <c r="E67" s="62" t="s">
        <v>11</v>
      </c>
      <c r="F67" s="63" t="s">
        <v>80</v>
      </c>
      <c r="G67" s="62" t="s">
        <v>134</v>
      </c>
      <c r="H67" s="64">
        <f>H68</f>
        <v>5</v>
      </c>
      <c r="I67" s="64">
        <f>I68</f>
        <v>0</v>
      </c>
      <c r="J67" s="65">
        <f t="shared" si="9"/>
        <v>0</v>
      </c>
    </row>
    <row r="68" spans="1:10" ht="24" hidden="1" x14ac:dyDescent="0.2">
      <c r="A68" s="57"/>
      <c r="B68" s="61" t="s">
        <v>57</v>
      </c>
      <c r="C68" s="32">
        <v>948</v>
      </c>
      <c r="D68" s="62" t="s">
        <v>13</v>
      </c>
      <c r="E68" s="62" t="s">
        <v>11</v>
      </c>
      <c r="F68" s="63" t="s">
        <v>80</v>
      </c>
      <c r="G68" s="62" t="s">
        <v>134</v>
      </c>
      <c r="H68" s="64">
        <v>5</v>
      </c>
      <c r="I68" s="64">
        <v>0</v>
      </c>
      <c r="J68" s="65">
        <f t="shared" si="9"/>
        <v>0</v>
      </c>
    </row>
    <row r="69" spans="1:10" x14ac:dyDescent="0.2">
      <c r="A69" s="57"/>
      <c r="B69" s="61" t="s">
        <v>36</v>
      </c>
      <c r="C69" s="32">
        <v>948</v>
      </c>
      <c r="D69" s="62" t="s">
        <v>13</v>
      </c>
      <c r="E69" s="62" t="s">
        <v>11</v>
      </c>
      <c r="F69" s="63" t="s">
        <v>81</v>
      </c>
      <c r="G69" s="62" t="s">
        <v>134</v>
      </c>
      <c r="H69" s="64">
        <f>SUM(H70:H70)</f>
        <v>23.15</v>
      </c>
      <c r="I69" s="64">
        <f>SUM(I70:I70)</f>
        <v>18.241</v>
      </c>
      <c r="J69" s="65">
        <f t="shared" si="9"/>
        <v>78.794816414686835</v>
      </c>
    </row>
    <row r="70" spans="1:10" ht="24" hidden="1" x14ac:dyDescent="0.2">
      <c r="A70" s="57"/>
      <c r="B70" s="61" t="s">
        <v>57</v>
      </c>
      <c r="C70" s="32">
        <v>948</v>
      </c>
      <c r="D70" s="62" t="s">
        <v>13</v>
      </c>
      <c r="E70" s="62" t="s">
        <v>11</v>
      </c>
      <c r="F70" s="63" t="s">
        <v>81</v>
      </c>
      <c r="G70" s="62" t="s">
        <v>134</v>
      </c>
      <c r="H70" s="64">
        <v>23.15</v>
      </c>
      <c r="I70" s="64">
        <v>18.241</v>
      </c>
      <c r="J70" s="65">
        <f t="shared" si="9"/>
        <v>78.794816414686835</v>
      </c>
    </row>
    <row r="71" spans="1:10" ht="24" x14ac:dyDescent="0.2">
      <c r="A71" s="57"/>
      <c r="B71" s="61" t="s">
        <v>37</v>
      </c>
      <c r="C71" s="32">
        <v>948</v>
      </c>
      <c r="D71" s="62" t="s">
        <v>13</v>
      </c>
      <c r="E71" s="62" t="s">
        <v>11</v>
      </c>
      <c r="F71" s="63" t="s">
        <v>82</v>
      </c>
      <c r="G71" s="62" t="s">
        <v>134</v>
      </c>
      <c r="H71" s="64">
        <f>H72</f>
        <v>155</v>
      </c>
      <c r="I71" s="64">
        <f>I72</f>
        <v>109.172</v>
      </c>
      <c r="J71" s="65">
        <f t="shared" si="9"/>
        <v>70.433548387096764</v>
      </c>
    </row>
    <row r="72" spans="1:10" s="40" customFormat="1" ht="24" hidden="1" x14ac:dyDescent="0.2">
      <c r="A72" s="59"/>
      <c r="B72" s="48" t="s">
        <v>57</v>
      </c>
      <c r="C72" s="32">
        <v>948</v>
      </c>
      <c r="D72" s="5" t="s">
        <v>13</v>
      </c>
      <c r="E72" s="5" t="s">
        <v>11</v>
      </c>
      <c r="F72" s="20" t="s">
        <v>82</v>
      </c>
      <c r="G72" s="6" t="s">
        <v>134</v>
      </c>
      <c r="H72" s="33">
        <v>155</v>
      </c>
      <c r="I72" s="33">
        <v>109.172</v>
      </c>
      <c r="J72" s="30">
        <f t="shared" si="9"/>
        <v>70.433548387096764</v>
      </c>
    </row>
    <row r="73" spans="1:10" ht="24" hidden="1" x14ac:dyDescent="0.2">
      <c r="A73" s="57"/>
      <c r="B73" s="47" t="s">
        <v>122</v>
      </c>
      <c r="C73" s="32">
        <v>948</v>
      </c>
      <c r="D73" s="4" t="s">
        <v>13</v>
      </c>
      <c r="E73" s="4" t="s">
        <v>11</v>
      </c>
      <c r="F73" s="18" t="s">
        <v>123</v>
      </c>
      <c r="G73" s="6" t="s">
        <v>134</v>
      </c>
      <c r="H73" s="29">
        <f>H74</f>
        <v>1</v>
      </c>
      <c r="I73" s="29">
        <f>I74</f>
        <v>0</v>
      </c>
      <c r="J73" s="30">
        <f t="shared" si="9"/>
        <v>0</v>
      </c>
    </row>
    <row r="74" spans="1:10" ht="24" x14ac:dyDescent="0.2">
      <c r="A74" s="57">
        <v>7</v>
      </c>
      <c r="B74" s="47" t="s">
        <v>122</v>
      </c>
      <c r="C74" s="32">
        <v>948</v>
      </c>
      <c r="D74" s="5" t="s">
        <v>13</v>
      </c>
      <c r="E74" s="5" t="s">
        <v>11</v>
      </c>
      <c r="F74" s="20" t="s">
        <v>123</v>
      </c>
      <c r="G74" s="6" t="s">
        <v>134</v>
      </c>
      <c r="H74" s="33">
        <v>1</v>
      </c>
      <c r="I74" s="33">
        <v>0</v>
      </c>
      <c r="J74" s="30">
        <f t="shared" si="9"/>
        <v>0</v>
      </c>
    </row>
    <row r="75" spans="1:10" ht="24" hidden="1" x14ac:dyDescent="0.2">
      <c r="A75" s="57"/>
      <c r="B75" s="47" t="s">
        <v>124</v>
      </c>
      <c r="C75" s="32">
        <v>948</v>
      </c>
      <c r="D75" s="4" t="s">
        <v>13</v>
      </c>
      <c r="E75" s="4" t="s">
        <v>11</v>
      </c>
      <c r="F75" s="18" t="s">
        <v>125</v>
      </c>
      <c r="G75" s="6" t="s">
        <v>134</v>
      </c>
      <c r="H75" s="29">
        <f>H76+H77</f>
        <v>1514.645</v>
      </c>
      <c r="I75" s="29">
        <f>I76+I77</f>
        <v>392.16799999999995</v>
      </c>
      <c r="J75" s="30">
        <f t="shared" si="9"/>
        <v>25.891743609888785</v>
      </c>
    </row>
    <row r="76" spans="1:10" ht="24" hidden="1" x14ac:dyDescent="0.2">
      <c r="A76" s="57"/>
      <c r="B76" s="48" t="s">
        <v>57</v>
      </c>
      <c r="C76" s="32">
        <v>948</v>
      </c>
      <c r="D76" s="5" t="s">
        <v>13</v>
      </c>
      <c r="E76" s="5" t="s">
        <v>11</v>
      </c>
      <c r="F76" s="20" t="s">
        <v>125</v>
      </c>
      <c r="G76" s="6" t="s">
        <v>134</v>
      </c>
      <c r="H76" s="33">
        <v>1507.4059999999999</v>
      </c>
      <c r="I76" s="33">
        <v>384.92899999999997</v>
      </c>
      <c r="J76" s="30">
        <f t="shared" si="9"/>
        <v>25.535854308660046</v>
      </c>
    </row>
    <row r="77" spans="1:10" hidden="1" x14ac:dyDescent="0.2">
      <c r="A77" s="57"/>
      <c r="B77" s="48" t="s">
        <v>112</v>
      </c>
      <c r="C77" s="32"/>
      <c r="D77" s="5" t="s">
        <v>13</v>
      </c>
      <c r="E77" s="5" t="s">
        <v>11</v>
      </c>
      <c r="F77" s="20" t="s">
        <v>125</v>
      </c>
      <c r="G77" s="6" t="s">
        <v>134</v>
      </c>
      <c r="H77" s="35">
        <v>7.2389999999999999</v>
      </c>
      <c r="I77" s="35">
        <v>7.2389999999999999</v>
      </c>
      <c r="J77" s="30">
        <f t="shared" si="9"/>
        <v>100</v>
      </c>
    </row>
    <row r="78" spans="1:10" s="44" customFormat="1" ht="48" hidden="1" customHeight="1" x14ac:dyDescent="0.2">
      <c r="A78" s="60"/>
      <c r="B78" s="49" t="s">
        <v>130</v>
      </c>
      <c r="C78" s="34"/>
      <c r="D78" s="4" t="s">
        <v>13</v>
      </c>
      <c r="E78" s="4" t="s">
        <v>11</v>
      </c>
      <c r="F78" s="4" t="s">
        <v>131</v>
      </c>
      <c r="G78" s="6" t="s">
        <v>134</v>
      </c>
      <c r="H78" s="29">
        <v>24.917000000000002</v>
      </c>
      <c r="I78" s="45">
        <v>12.084</v>
      </c>
      <c r="J78" s="45">
        <v>100</v>
      </c>
    </row>
    <row r="79" spans="1:10" hidden="1" x14ac:dyDescent="0.2">
      <c r="A79" s="57"/>
      <c r="B79" s="49" t="s">
        <v>19</v>
      </c>
      <c r="C79" s="32">
        <v>948</v>
      </c>
      <c r="D79" s="4" t="s">
        <v>20</v>
      </c>
      <c r="E79" s="4" t="s">
        <v>39</v>
      </c>
      <c r="F79" s="20"/>
      <c r="G79" s="6" t="s">
        <v>134</v>
      </c>
      <c r="H79" s="29">
        <f>H80</f>
        <v>11</v>
      </c>
      <c r="I79" s="29">
        <f>I80</f>
        <v>0</v>
      </c>
      <c r="J79" s="30">
        <f t="shared" si="9"/>
        <v>0</v>
      </c>
    </row>
    <row r="80" spans="1:10" hidden="1" x14ac:dyDescent="0.2">
      <c r="A80" s="57"/>
      <c r="B80" s="49" t="s">
        <v>126</v>
      </c>
      <c r="C80" s="32">
        <v>948</v>
      </c>
      <c r="D80" s="4" t="s">
        <v>20</v>
      </c>
      <c r="E80" s="4" t="s">
        <v>20</v>
      </c>
      <c r="F80" s="18"/>
      <c r="G80" s="6" t="s">
        <v>134</v>
      </c>
      <c r="H80" s="29">
        <f>H81+H83</f>
        <v>11</v>
      </c>
      <c r="I80" s="29">
        <f>I81+I83</f>
        <v>0</v>
      </c>
      <c r="J80" s="30">
        <f t="shared" si="9"/>
        <v>0</v>
      </c>
    </row>
    <row r="81" spans="1:10" ht="36" hidden="1" x14ac:dyDescent="0.2">
      <c r="A81" s="57"/>
      <c r="B81" s="49" t="s">
        <v>127</v>
      </c>
      <c r="C81" s="34">
        <v>948</v>
      </c>
      <c r="D81" s="4" t="s">
        <v>20</v>
      </c>
      <c r="E81" s="4" t="s">
        <v>20</v>
      </c>
      <c r="F81" s="18" t="s">
        <v>128</v>
      </c>
      <c r="G81" s="6" t="s">
        <v>134</v>
      </c>
      <c r="H81" s="29">
        <f t="shared" ref="H81" si="10">H82</f>
        <v>1</v>
      </c>
      <c r="I81" s="29">
        <v>0</v>
      </c>
      <c r="J81" s="30">
        <f t="shared" si="9"/>
        <v>0</v>
      </c>
    </row>
    <row r="82" spans="1:10" ht="36" x14ac:dyDescent="0.2">
      <c r="A82" s="57">
        <v>8</v>
      </c>
      <c r="B82" s="49" t="s">
        <v>127</v>
      </c>
      <c r="C82" s="32">
        <v>948</v>
      </c>
      <c r="D82" s="5" t="s">
        <v>20</v>
      </c>
      <c r="E82" s="5" t="s">
        <v>20</v>
      </c>
      <c r="F82" s="20" t="s">
        <v>128</v>
      </c>
      <c r="G82" s="6" t="s">
        <v>134</v>
      </c>
      <c r="H82" s="33">
        <v>1</v>
      </c>
      <c r="I82" s="33">
        <v>0</v>
      </c>
      <c r="J82" s="30">
        <f t="shared" si="9"/>
        <v>0</v>
      </c>
    </row>
    <row r="83" spans="1:10" ht="36" x14ac:dyDescent="0.25">
      <c r="A83" s="57">
        <v>9</v>
      </c>
      <c r="B83" s="49" t="s">
        <v>129</v>
      </c>
      <c r="C83" s="32">
        <v>948</v>
      </c>
      <c r="D83" s="13" t="s">
        <v>20</v>
      </c>
      <c r="E83" s="17" t="s">
        <v>20</v>
      </c>
      <c r="F83" s="24" t="s">
        <v>95</v>
      </c>
      <c r="G83" s="6" t="s">
        <v>134</v>
      </c>
      <c r="H83" s="29">
        <f>H84</f>
        <v>10</v>
      </c>
      <c r="I83" s="29">
        <f>I84</f>
        <v>0</v>
      </c>
      <c r="J83" s="30">
        <f t="shared" si="9"/>
        <v>0</v>
      </c>
    </row>
    <row r="84" spans="1:10" ht="24" hidden="1" x14ac:dyDescent="0.25">
      <c r="A84" s="57"/>
      <c r="B84" s="52" t="s">
        <v>57</v>
      </c>
      <c r="C84" s="32">
        <v>948</v>
      </c>
      <c r="D84" s="9" t="s">
        <v>20</v>
      </c>
      <c r="E84" s="10" t="s">
        <v>20</v>
      </c>
      <c r="F84" s="25" t="s">
        <v>95</v>
      </c>
      <c r="G84" s="6" t="s">
        <v>134</v>
      </c>
      <c r="H84" s="33">
        <v>10</v>
      </c>
      <c r="I84" s="33">
        <v>0</v>
      </c>
      <c r="J84" s="30">
        <f t="shared" si="9"/>
        <v>0</v>
      </c>
    </row>
    <row r="85" spans="1:10" hidden="1" x14ac:dyDescent="0.2">
      <c r="A85" s="57"/>
      <c r="B85" s="49" t="s">
        <v>44</v>
      </c>
      <c r="C85" s="32">
        <v>948</v>
      </c>
      <c r="D85" s="4" t="s">
        <v>23</v>
      </c>
      <c r="E85" s="4" t="s">
        <v>39</v>
      </c>
      <c r="F85" s="18"/>
      <c r="G85" s="6" t="s">
        <v>134</v>
      </c>
      <c r="H85" s="29">
        <f>H86</f>
        <v>1852.4510000000002</v>
      </c>
      <c r="I85" s="29">
        <f>I86</f>
        <v>962.06000000000006</v>
      </c>
      <c r="J85" s="30">
        <f t="shared" si="9"/>
        <v>51.934437132210242</v>
      </c>
    </row>
    <row r="86" spans="1:10" hidden="1" x14ac:dyDescent="0.2">
      <c r="A86" s="57"/>
      <c r="B86" s="49" t="s">
        <v>45</v>
      </c>
      <c r="C86" s="32">
        <v>948</v>
      </c>
      <c r="D86" s="4" t="s">
        <v>23</v>
      </c>
      <c r="E86" s="4" t="s">
        <v>7</v>
      </c>
      <c r="F86" s="18"/>
      <c r="G86" s="6" t="s">
        <v>134</v>
      </c>
      <c r="H86" s="29">
        <f>H87+H95+H98</f>
        <v>1852.4510000000002</v>
      </c>
      <c r="I86" s="29">
        <f>I87+I95+I98</f>
        <v>962.06000000000006</v>
      </c>
      <c r="J86" s="30">
        <f t="shared" si="9"/>
        <v>51.934437132210242</v>
      </c>
    </row>
    <row r="87" spans="1:10" hidden="1" x14ac:dyDescent="0.2">
      <c r="A87" s="57"/>
      <c r="B87" s="47" t="s">
        <v>59</v>
      </c>
      <c r="C87" s="32">
        <v>948</v>
      </c>
      <c r="D87" s="4" t="s">
        <v>23</v>
      </c>
      <c r="E87" s="4" t="s">
        <v>7</v>
      </c>
      <c r="F87" s="18" t="s">
        <v>77</v>
      </c>
      <c r="G87" s="6" t="s">
        <v>134</v>
      </c>
      <c r="H87" s="29">
        <f>H88+H92</f>
        <v>1795.4510000000002</v>
      </c>
      <c r="I87" s="29">
        <f>I89+I90+I93+I94+I91</f>
        <v>954.8950000000001</v>
      </c>
      <c r="J87" s="30">
        <f t="shared" si="9"/>
        <v>53.184130338282685</v>
      </c>
    </row>
    <row r="88" spans="1:10" ht="24" hidden="1" x14ac:dyDescent="0.2">
      <c r="A88" s="57"/>
      <c r="B88" s="48" t="s">
        <v>63</v>
      </c>
      <c r="C88" s="32">
        <v>948</v>
      </c>
      <c r="D88" s="5" t="s">
        <v>23</v>
      </c>
      <c r="E88" s="5" t="s">
        <v>7</v>
      </c>
      <c r="F88" s="20" t="s">
        <v>83</v>
      </c>
      <c r="G88" s="6" t="s">
        <v>134</v>
      </c>
      <c r="H88" s="33">
        <f>H89+H90+H91</f>
        <v>1581.7120000000002</v>
      </c>
      <c r="I88" s="33">
        <f>I89+I90+I91</f>
        <v>827.43600000000004</v>
      </c>
      <c r="J88" s="30">
        <f t="shared" si="9"/>
        <v>52.31268397786701</v>
      </c>
    </row>
    <row r="89" spans="1:10" ht="60" hidden="1" x14ac:dyDescent="0.2">
      <c r="A89" s="57"/>
      <c r="B89" s="48" t="s">
        <v>54</v>
      </c>
      <c r="C89" s="32">
        <v>948</v>
      </c>
      <c r="D89" s="5" t="s">
        <v>23</v>
      </c>
      <c r="E89" s="5" t="s">
        <v>7</v>
      </c>
      <c r="F89" s="20" t="s">
        <v>83</v>
      </c>
      <c r="G89" s="6" t="s">
        <v>134</v>
      </c>
      <c r="H89" s="33">
        <f>896.213+278.17</f>
        <v>1174.383</v>
      </c>
      <c r="I89" s="33">
        <f>146.925+503.194</f>
        <v>650.11900000000003</v>
      </c>
      <c r="J89" s="30">
        <f t="shared" si="9"/>
        <v>55.358345616378976</v>
      </c>
    </row>
    <row r="90" spans="1:10" ht="24" hidden="1" x14ac:dyDescent="0.2">
      <c r="A90" s="57"/>
      <c r="B90" s="48" t="s">
        <v>57</v>
      </c>
      <c r="C90" s="32">
        <v>948</v>
      </c>
      <c r="D90" s="5" t="s">
        <v>23</v>
      </c>
      <c r="E90" s="5" t="s">
        <v>7</v>
      </c>
      <c r="F90" s="20" t="s">
        <v>83</v>
      </c>
      <c r="G90" s="6" t="s">
        <v>134</v>
      </c>
      <c r="H90" s="33">
        <v>406.61200000000002</v>
      </c>
      <c r="I90" s="33">
        <v>176.6</v>
      </c>
      <c r="J90" s="30">
        <f t="shared" si="9"/>
        <v>43.432067917326592</v>
      </c>
    </row>
    <row r="91" spans="1:10" hidden="1" x14ac:dyDescent="0.2">
      <c r="A91" s="57"/>
      <c r="B91" s="48" t="s">
        <v>112</v>
      </c>
      <c r="C91" s="32"/>
      <c r="D91" s="5" t="s">
        <v>23</v>
      </c>
      <c r="E91" s="5" t="s">
        <v>7</v>
      </c>
      <c r="F91" s="20" t="s">
        <v>83</v>
      </c>
      <c r="G91" s="6" t="s">
        <v>134</v>
      </c>
      <c r="H91" s="33">
        <v>0.71699999999999997</v>
      </c>
      <c r="I91" s="33">
        <v>0.71699999999999997</v>
      </c>
      <c r="J91" s="30">
        <f t="shared" si="9"/>
        <v>100</v>
      </c>
    </row>
    <row r="92" spans="1:10" ht="24" hidden="1" x14ac:dyDescent="0.2">
      <c r="A92" s="57"/>
      <c r="B92" s="48" t="s">
        <v>64</v>
      </c>
      <c r="C92" s="32">
        <v>948</v>
      </c>
      <c r="D92" s="5" t="s">
        <v>23</v>
      </c>
      <c r="E92" s="5" t="s">
        <v>7</v>
      </c>
      <c r="F92" s="20" t="s">
        <v>84</v>
      </c>
      <c r="G92" s="6" t="s">
        <v>134</v>
      </c>
      <c r="H92" s="33">
        <f>H93+H94</f>
        <v>213.739</v>
      </c>
      <c r="I92" s="33">
        <f>I93+I94</f>
        <v>127.459</v>
      </c>
      <c r="J92" s="30">
        <f t="shared" si="9"/>
        <v>59.633010353749192</v>
      </c>
    </row>
    <row r="93" spans="1:10" ht="60" hidden="1" x14ac:dyDescent="0.2">
      <c r="A93" s="57"/>
      <c r="B93" s="48" t="s">
        <v>54</v>
      </c>
      <c r="C93" s="32">
        <v>948</v>
      </c>
      <c r="D93" s="5" t="s">
        <v>23</v>
      </c>
      <c r="E93" s="5" t="s">
        <v>7</v>
      </c>
      <c r="F93" s="20" t="s">
        <v>84</v>
      </c>
      <c r="G93" s="6" t="s">
        <v>134</v>
      </c>
      <c r="H93" s="33">
        <f>109.17+32.969</f>
        <v>142.13900000000001</v>
      </c>
      <c r="I93" s="33">
        <f>52.409+14.504</f>
        <v>66.912999999999997</v>
      </c>
      <c r="J93" s="30">
        <f t="shared" si="9"/>
        <v>47.075749794215518</v>
      </c>
    </row>
    <row r="94" spans="1:10" ht="24" hidden="1" x14ac:dyDescent="0.2">
      <c r="A94" s="57"/>
      <c r="B94" s="48" t="s">
        <v>57</v>
      </c>
      <c r="C94" s="32">
        <v>948</v>
      </c>
      <c r="D94" s="5" t="s">
        <v>23</v>
      </c>
      <c r="E94" s="5" t="s">
        <v>7</v>
      </c>
      <c r="F94" s="20" t="s">
        <v>84</v>
      </c>
      <c r="G94" s="6" t="s">
        <v>134</v>
      </c>
      <c r="H94" s="33">
        <v>71.599999999999994</v>
      </c>
      <c r="I94" s="33">
        <v>60.545999999999999</v>
      </c>
      <c r="J94" s="30">
        <f t="shared" si="9"/>
        <v>84.561452513966486</v>
      </c>
    </row>
    <row r="95" spans="1:10" ht="24" x14ac:dyDescent="0.2">
      <c r="A95" s="57">
        <v>10</v>
      </c>
      <c r="B95" s="49" t="s">
        <v>138</v>
      </c>
      <c r="C95" s="32">
        <v>948</v>
      </c>
      <c r="D95" s="4" t="s">
        <v>23</v>
      </c>
      <c r="E95" s="4" t="s">
        <v>7</v>
      </c>
      <c r="F95" s="18" t="s">
        <v>85</v>
      </c>
      <c r="G95" s="6" t="s">
        <v>134</v>
      </c>
      <c r="H95" s="29">
        <f>H96</f>
        <v>55</v>
      </c>
      <c r="I95" s="29">
        <f>I96</f>
        <v>7.165</v>
      </c>
      <c r="J95" s="30">
        <f t="shared" si="9"/>
        <v>13.027272727272726</v>
      </c>
    </row>
    <row r="96" spans="1:10" hidden="1" x14ac:dyDescent="0.2">
      <c r="A96" s="57"/>
      <c r="B96" s="48" t="s">
        <v>49</v>
      </c>
      <c r="C96" s="32">
        <v>948</v>
      </c>
      <c r="D96" s="5" t="s">
        <v>23</v>
      </c>
      <c r="E96" s="5" t="s">
        <v>7</v>
      </c>
      <c r="F96" s="20" t="s">
        <v>85</v>
      </c>
      <c r="G96" s="6" t="s">
        <v>134</v>
      </c>
      <c r="H96" s="33">
        <f>H97</f>
        <v>55</v>
      </c>
      <c r="I96" s="33">
        <f>I97</f>
        <v>7.165</v>
      </c>
      <c r="J96" s="30">
        <f t="shared" si="9"/>
        <v>13.027272727272726</v>
      </c>
    </row>
    <row r="97" spans="1:10" ht="24" hidden="1" x14ac:dyDescent="0.2">
      <c r="A97" s="57"/>
      <c r="B97" s="48" t="s">
        <v>57</v>
      </c>
      <c r="C97" s="32">
        <v>948</v>
      </c>
      <c r="D97" s="5" t="s">
        <v>23</v>
      </c>
      <c r="E97" s="5" t="s">
        <v>7</v>
      </c>
      <c r="F97" s="20" t="s">
        <v>85</v>
      </c>
      <c r="G97" s="6" t="s">
        <v>134</v>
      </c>
      <c r="H97" s="33">
        <v>55</v>
      </c>
      <c r="I97" s="33">
        <v>7.165</v>
      </c>
      <c r="J97" s="30">
        <f t="shared" si="9"/>
        <v>13.027272727272726</v>
      </c>
    </row>
    <row r="98" spans="1:10" x14ac:dyDescent="0.2">
      <c r="A98" s="57">
        <v>11</v>
      </c>
      <c r="B98" s="49" t="s">
        <v>72</v>
      </c>
      <c r="C98" s="32">
        <v>948</v>
      </c>
      <c r="D98" s="4" t="s">
        <v>23</v>
      </c>
      <c r="E98" s="4" t="s">
        <v>7</v>
      </c>
      <c r="F98" s="18" t="s">
        <v>86</v>
      </c>
      <c r="G98" s="6" t="s">
        <v>134</v>
      </c>
      <c r="H98" s="29">
        <f>H99</f>
        <v>2</v>
      </c>
      <c r="I98" s="29">
        <f>I99</f>
        <v>0</v>
      </c>
      <c r="J98" s="30">
        <f t="shared" si="9"/>
        <v>0</v>
      </c>
    </row>
    <row r="99" spans="1:10" ht="24" hidden="1" x14ac:dyDescent="0.2">
      <c r="A99" s="57"/>
      <c r="B99" s="48" t="s">
        <v>57</v>
      </c>
      <c r="C99" s="32">
        <v>948</v>
      </c>
      <c r="D99" s="5" t="s">
        <v>23</v>
      </c>
      <c r="E99" s="5" t="s">
        <v>7</v>
      </c>
      <c r="F99" s="21" t="s">
        <v>86</v>
      </c>
      <c r="G99" s="6" t="s">
        <v>134</v>
      </c>
      <c r="H99" s="33">
        <v>2</v>
      </c>
      <c r="I99" s="33">
        <v>0</v>
      </c>
      <c r="J99" s="30">
        <f t="shared" si="9"/>
        <v>0</v>
      </c>
    </row>
    <row r="100" spans="1:10" ht="28.5" hidden="1" customHeight="1" x14ac:dyDescent="0.2">
      <c r="A100" s="57"/>
      <c r="B100" s="49" t="s">
        <v>106</v>
      </c>
      <c r="C100" s="34"/>
      <c r="D100" s="4" t="s">
        <v>24</v>
      </c>
      <c r="E100" s="4" t="s">
        <v>7</v>
      </c>
      <c r="F100" s="18" t="s">
        <v>107</v>
      </c>
      <c r="G100" s="6" t="s">
        <v>134</v>
      </c>
      <c r="H100" s="29">
        <v>6</v>
      </c>
      <c r="I100" s="29">
        <v>4</v>
      </c>
      <c r="J100" s="30">
        <f t="shared" si="9"/>
        <v>66.666666666666657</v>
      </c>
    </row>
    <row r="101" spans="1:10" hidden="1" x14ac:dyDescent="0.2">
      <c r="A101" s="57"/>
      <c r="B101" s="49" t="s">
        <v>40</v>
      </c>
      <c r="C101" s="32">
        <v>948</v>
      </c>
      <c r="D101" s="4" t="s">
        <v>25</v>
      </c>
      <c r="E101" s="4" t="s">
        <v>39</v>
      </c>
      <c r="F101" s="18"/>
      <c r="G101" s="6" t="s">
        <v>134</v>
      </c>
      <c r="H101" s="29">
        <f t="shared" ref="H101:I104" si="11">H102</f>
        <v>10</v>
      </c>
      <c r="I101" s="29">
        <f t="shared" si="11"/>
        <v>0</v>
      </c>
      <c r="J101" s="30">
        <f t="shared" si="9"/>
        <v>0</v>
      </c>
    </row>
    <row r="102" spans="1:10" ht="12.75" hidden="1" customHeight="1" x14ac:dyDescent="0.2">
      <c r="A102" s="57"/>
      <c r="B102" s="49" t="s">
        <v>46</v>
      </c>
      <c r="C102" s="32">
        <v>948</v>
      </c>
      <c r="D102" s="4" t="s">
        <v>25</v>
      </c>
      <c r="E102" s="4" t="s">
        <v>7</v>
      </c>
      <c r="F102" s="18"/>
      <c r="G102" s="6" t="s">
        <v>134</v>
      </c>
      <c r="H102" s="29">
        <f t="shared" si="11"/>
        <v>10</v>
      </c>
      <c r="I102" s="29">
        <f t="shared" si="11"/>
        <v>0</v>
      </c>
      <c r="J102" s="30">
        <f t="shared" si="9"/>
        <v>0</v>
      </c>
    </row>
    <row r="103" spans="1:10" ht="24" x14ac:dyDescent="0.2">
      <c r="A103" s="57">
        <v>12</v>
      </c>
      <c r="B103" s="49" t="s">
        <v>137</v>
      </c>
      <c r="C103" s="32">
        <v>948</v>
      </c>
      <c r="D103" s="4" t="s">
        <v>25</v>
      </c>
      <c r="E103" s="4" t="s">
        <v>7</v>
      </c>
      <c r="F103" s="18" t="s">
        <v>87</v>
      </c>
      <c r="G103" s="6" t="s">
        <v>134</v>
      </c>
      <c r="H103" s="29">
        <f t="shared" si="11"/>
        <v>10</v>
      </c>
      <c r="I103" s="29">
        <f t="shared" si="11"/>
        <v>0</v>
      </c>
      <c r="J103" s="30">
        <f t="shared" si="9"/>
        <v>0</v>
      </c>
    </row>
    <row r="104" spans="1:10" ht="25.5" hidden="1" customHeight="1" x14ac:dyDescent="0.2">
      <c r="A104" s="57"/>
      <c r="B104" s="48" t="s">
        <v>52</v>
      </c>
      <c r="C104" s="32">
        <v>948</v>
      </c>
      <c r="D104" s="5" t="s">
        <v>25</v>
      </c>
      <c r="E104" s="5" t="s">
        <v>7</v>
      </c>
      <c r="F104" s="21" t="s">
        <v>87</v>
      </c>
      <c r="G104" s="6" t="s">
        <v>134</v>
      </c>
      <c r="H104" s="33">
        <f t="shared" si="11"/>
        <v>10</v>
      </c>
      <c r="I104" s="33">
        <f t="shared" si="11"/>
        <v>0</v>
      </c>
      <c r="J104" s="30">
        <f t="shared" si="9"/>
        <v>0</v>
      </c>
    </row>
    <row r="105" spans="1:10" ht="26.25" hidden="1" customHeight="1" x14ac:dyDescent="0.2">
      <c r="A105" s="57"/>
      <c r="B105" s="48" t="s">
        <v>57</v>
      </c>
      <c r="C105" s="32">
        <v>948</v>
      </c>
      <c r="D105" s="5" t="s">
        <v>25</v>
      </c>
      <c r="E105" s="5" t="s">
        <v>7</v>
      </c>
      <c r="F105" s="21" t="s">
        <v>87</v>
      </c>
      <c r="G105" s="6" t="s">
        <v>134</v>
      </c>
      <c r="H105" s="33">
        <v>10</v>
      </c>
      <c r="I105" s="33">
        <v>0</v>
      </c>
      <c r="J105" s="30">
        <f t="shared" si="9"/>
        <v>0</v>
      </c>
    </row>
    <row r="106" spans="1:10" ht="12.95" hidden="1" customHeight="1" x14ac:dyDescent="0.25">
      <c r="A106" s="57"/>
      <c r="B106" s="53" t="s">
        <v>68</v>
      </c>
      <c r="C106" s="32">
        <v>948</v>
      </c>
      <c r="D106" s="12">
        <v>12</v>
      </c>
      <c r="E106" s="13" t="s">
        <v>39</v>
      </c>
      <c r="F106" s="16"/>
      <c r="G106" s="6" t="s">
        <v>134</v>
      </c>
      <c r="H106" s="29">
        <f t="shared" ref="H106:I107" si="12">H107</f>
        <v>9.35</v>
      </c>
      <c r="I106" s="29">
        <f t="shared" si="12"/>
        <v>0</v>
      </c>
      <c r="J106" s="30">
        <f t="shared" si="9"/>
        <v>0</v>
      </c>
    </row>
    <row r="107" spans="1:10" ht="12.95" hidden="1" customHeight="1" x14ac:dyDescent="0.25">
      <c r="A107" s="57"/>
      <c r="B107" s="54" t="s">
        <v>69</v>
      </c>
      <c r="C107" s="32">
        <v>948</v>
      </c>
      <c r="D107" s="11">
        <v>12</v>
      </c>
      <c r="E107" s="10" t="s">
        <v>9</v>
      </c>
      <c r="F107" s="25" t="s">
        <v>88</v>
      </c>
      <c r="G107" s="6" t="s">
        <v>134</v>
      </c>
      <c r="H107" s="33">
        <f t="shared" si="12"/>
        <v>9.35</v>
      </c>
      <c r="I107" s="33">
        <f t="shared" si="12"/>
        <v>0</v>
      </c>
      <c r="J107" s="30">
        <f t="shared" si="9"/>
        <v>0</v>
      </c>
    </row>
    <row r="108" spans="1:10" ht="13.5" hidden="1" customHeight="1" x14ac:dyDescent="0.25">
      <c r="A108" s="57"/>
      <c r="B108" s="48" t="s">
        <v>57</v>
      </c>
      <c r="C108" s="32">
        <v>948</v>
      </c>
      <c r="D108" s="11">
        <v>12</v>
      </c>
      <c r="E108" s="10" t="s">
        <v>9</v>
      </c>
      <c r="F108" s="25" t="s">
        <v>88</v>
      </c>
      <c r="G108" s="6" t="s">
        <v>134</v>
      </c>
      <c r="H108" s="33">
        <v>9.35</v>
      </c>
      <c r="I108" s="33">
        <v>0</v>
      </c>
      <c r="J108" s="30">
        <f t="shared" si="9"/>
        <v>0</v>
      </c>
    </row>
    <row r="109" spans="1:10" ht="15" customHeight="1" x14ac:dyDescent="0.2">
      <c r="A109" s="57"/>
      <c r="B109" s="41" t="s">
        <v>26</v>
      </c>
      <c r="C109" s="41"/>
      <c r="D109" s="4"/>
      <c r="E109" s="4"/>
      <c r="F109" s="18"/>
      <c r="G109" s="4"/>
      <c r="H109" s="29">
        <f>H34+H35+H49+H51+H58+H64+H74+H82+H83+H95+H98+H103</f>
        <v>1134.3499999999999</v>
      </c>
      <c r="I109" s="29">
        <f>I34+I35+I49+I51+I58+I64+I74+I82+I83+I95+I98+I103</f>
        <v>689.31299999999987</v>
      </c>
      <c r="J109" s="30">
        <f>I109/H109*100</f>
        <v>60.767223520077572</v>
      </c>
    </row>
    <row r="110" spans="1:10" ht="13.5" customHeight="1" x14ac:dyDescent="0.2">
      <c r="B110" s="14"/>
      <c r="C110" s="14"/>
      <c r="D110" s="15"/>
      <c r="E110" s="15"/>
      <c r="F110" s="15"/>
      <c r="G110" s="15"/>
      <c r="H110" s="42"/>
    </row>
    <row r="111" spans="1:10" ht="15" hidden="1" customHeight="1" x14ac:dyDescent="0.2">
      <c r="B111" s="14"/>
      <c r="C111" s="14"/>
      <c r="D111" s="15"/>
      <c r="E111" s="15"/>
      <c r="F111" s="15"/>
      <c r="G111" s="15"/>
    </row>
    <row r="112" spans="1:10" ht="24" customHeight="1" x14ac:dyDescent="0.2">
      <c r="H112" s="43"/>
      <c r="I112" s="43"/>
    </row>
    <row r="113" spans="2:7" x14ac:dyDescent="0.2">
      <c r="B113" s="1" t="s">
        <v>70</v>
      </c>
      <c r="G113" s="1" t="s">
        <v>71</v>
      </c>
    </row>
  </sheetData>
  <mergeCells count="2">
    <mergeCell ref="D2:G2"/>
    <mergeCell ref="B3:J3"/>
  </mergeCells>
  <phoneticPr fontId="2" type="noConversion"/>
  <pageMargins left="0.25" right="0.25" top="0.75" bottom="0.75" header="0.3" footer="0.3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leha</dc:creator>
  <cp:lastModifiedBy>Admin</cp:lastModifiedBy>
  <cp:lastPrinted>2020-10-06T10:59:39Z</cp:lastPrinted>
  <dcterms:created xsi:type="dcterms:W3CDTF">2007-11-15T05:41:53Z</dcterms:created>
  <dcterms:modified xsi:type="dcterms:W3CDTF">2020-10-06T11:01:39Z</dcterms:modified>
</cp:coreProperties>
</file>